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'!$B$7:$J$324</definedName>
    <definedName name="_xlnm._FilterDatabase" localSheetId="1" hidden="1">'PL     '!$B$7:$L$133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14" i="53" l="1"/>
  <c r="H314" i="53"/>
  <c r="J311" i="53"/>
  <c r="H311" i="53"/>
  <c r="J308" i="53"/>
  <c r="H308" i="53"/>
  <c r="J306" i="53"/>
  <c r="J303" i="53" s="1"/>
  <c r="H306" i="53"/>
  <c r="H303" i="53"/>
  <c r="J301" i="53"/>
  <c r="H301" i="53"/>
  <c r="J291" i="53"/>
  <c r="J287" i="53" s="1"/>
  <c r="H291" i="53"/>
  <c r="H287" i="53" s="1"/>
  <c r="J283" i="53"/>
  <c r="H283" i="53"/>
  <c r="J279" i="53"/>
  <c r="H279" i="53"/>
  <c r="J269" i="53"/>
  <c r="H269" i="53"/>
  <c r="J266" i="53"/>
  <c r="H266" i="53"/>
  <c r="J259" i="53"/>
  <c r="H259" i="53"/>
  <c r="I251" i="53"/>
  <c r="J250" i="53" s="1"/>
  <c r="G251" i="53"/>
  <c r="J246" i="53"/>
  <c r="H246" i="53"/>
  <c r="I242" i="53"/>
  <c r="G242" i="53"/>
  <c r="I240" i="53"/>
  <c r="G240" i="53"/>
  <c r="J235" i="53"/>
  <c r="H235" i="53"/>
  <c r="J232" i="53"/>
  <c r="H232" i="53"/>
  <c r="I229" i="53"/>
  <c r="G229" i="53"/>
  <c r="I225" i="53"/>
  <c r="G225" i="53"/>
  <c r="I223" i="53"/>
  <c r="G223" i="53"/>
  <c r="I213" i="53"/>
  <c r="G213" i="53"/>
  <c r="I197" i="53"/>
  <c r="G197" i="53"/>
  <c r="J190" i="53"/>
  <c r="H190" i="53"/>
  <c r="J187" i="53"/>
  <c r="H187" i="53"/>
  <c r="J182" i="53"/>
  <c r="H182" i="53"/>
  <c r="J179" i="53"/>
  <c r="H179" i="53"/>
  <c r="J170" i="53"/>
  <c r="J169" i="53" s="1"/>
  <c r="H170" i="53"/>
  <c r="H169" i="53" s="1"/>
  <c r="I165" i="53"/>
  <c r="I160" i="53" s="1"/>
  <c r="J159" i="53" s="1"/>
  <c r="G165" i="53"/>
  <c r="J155" i="53"/>
  <c r="H155" i="53"/>
  <c r="J152" i="53"/>
  <c r="H152" i="53"/>
  <c r="J150" i="53"/>
  <c r="H150" i="53"/>
  <c r="I143" i="53"/>
  <c r="I138" i="53" s="1"/>
  <c r="G143" i="53"/>
  <c r="I133" i="53"/>
  <c r="G133" i="53"/>
  <c r="I127" i="53"/>
  <c r="G127" i="53"/>
  <c r="I124" i="53"/>
  <c r="I122" i="53" s="1"/>
  <c r="G124" i="53"/>
  <c r="G122" i="53" s="1"/>
  <c r="I118" i="53"/>
  <c r="I115" i="53" s="1"/>
  <c r="G118" i="53"/>
  <c r="J110" i="53"/>
  <c r="H110" i="53"/>
  <c r="I101" i="53"/>
  <c r="J100" i="53" s="1"/>
  <c r="G101" i="53"/>
  <c r="I96" i="53"/>
  <c r="G96" i="53"/>
  <c r="I93" i="53"/>
  <c r="G93" i="53"/>
  <c r="I83" i="53"/>
  <c r="J81" i="53" s="1"/>
  <c r="J80" i="53" s="1"/>
  <c r="G83" i="53"/>
  <c r="H81" i="53" s="1"/>
  <c r="H80" i="53" s="1"/>
  <c r="I77" i="53"/>
  <c r="G77" i="53"/>
  <c r="I75" i="53"/>
  <c r="G75" i="53"/>
  <c r="I72" i="53"/>
  <c r="G72" i="53"/>
  <c r="I69" i="53"/>
  <c r="G69" i="53"/>
  <c r="J54" i="53"/>
  <c r="H54" i="53"/>
  <c r="I38" i="53"/>
  <c r="G38" i="53"/>
  <c r="I32" i="53"/>
  <c r="G32" i="53"/>
  <c r="I29" i="53"/>
  <c r="G29" i="53"/>
  <c r="I25" i="53"/>
  <c r="G25" i="53"/>
  <c r="I22" i="53"/>
  <c r="G22" i="53"/>
  <c r="I18" i="53"/>
  <c r="J10" i="53" s="1"/>
  <c r="G18" i="53"/>
  <c r="H10" i="53" s="1"/>
  <c r="L130" i="51"/>
  <c r="J130" i="51"/>
  <c r="L123" i="51"/>
  <c r="J123" i="51"/>
  <c r="L121" i="51"/>
  <c r="J121" i="51"/>
  <c r="L119" i="51"/>
  <c r="J119" i="51"/>
  <c r="L118" i="51"/>
  <c r="J118" i="51"/>
  <c r="L115" i="51"/>
  <c r="J115" i="51"/>
  <c r="L113" i="51"/>
  <c r="J113" i="51"/>
  <c r="L111" i="51"/>
  <c r="J111" i="51"/>
  <c r="L110" i="51"/>
  <c r="J110" i="51"/>
  <c r="L106" i="51"/>
  <c r="J106" i="51"/>
  <c r="L82" i="51"/>
  <c r="J82" i="51"/>
  <c r="L79" i="51"/>
  <c r="J79" i="51"/>
  <c r="L76" i="51"/>
  <c r="J76" i="51"/>
  <c r="L72" i="51"/>
  <c r="J72" i="51"/>
  <c r="L67" i="51"/>
  <c r="J67" i="51"/>
  <c r="L58" i="51"/>
  <c r="J58" i="51"/>
  <c r="L51" i="51"/>
  <c r="J51" i="51"/>
  <c r="L44" i="51"/>
  <c r="J44" i="51"/>
  <c r="L41" i="51"/>
  <c r="J41" i="51"/>
  <c r="L38" i="51"/>
  <c r="J38" i="51"/>
  <c r="L33" i="51"/>
  <c r="J33" i="51"/>
  <c r="L28" i="51"/>
  <c r="J28" i="51"/>
  <c r="L19" i="51"/>
  <c r="J19" i="51"/>
  <c r="L9" i="51"/>
  <c r="J9" i="51"/>
  <c r="J248" i="53" l="1"/>
  <c r="I211" i="53"/>
  <c r="J195" i="53" s="1"/>
  <c r="J194" i="53" s="1"/>
  <c r="G28" i="53"/>
  <c r="H21" i="53" s="1"/>
  <c r="I28" i="53"/>
  <c r="J21" i="53" s="1"/>
  <c r="J9" i="53" s="1"/>
  <c r="H68" i="53"/>
  <c r="J92" i="53"/>
  <c r="J88" i="53" s="1"/>
  <c r="H239" i="53"/>
  <c r="H234" i="53" s="1"/>
  <c r="J239" i="53"/>
  <c r="J234" i="53" s="1"/>
  <c r="J264" i="53"/>
  <c r="J132" i="53"/>
  <c r="H178" i="53"/>
  <c r="J178" i="53"/>
  <c r="J68" i="53"/>
  <c r="H264" i="53"/>
  <c r="J50" i="51"/>
  <c r="J8" i="51"/>
  <c r="L8" i="51"/>
  <c r="L50" i="51"/>
  <c r="J74" i="53"/>
  <c r="J114" i="53"/>
  <c r="H321" i="53"/>
  <c r="J321" i="53"/>
  <c r="H100" i="53"/>
  <c r="G160" i="53"/>
  <c r="G211" i="53"/>
  <c r="H74" i="53"/>
  <c r="H92" i="53"/>
  <c r="G115" i="53"/>
  <c r="G138" i="53"/>
  <c r="H250" i="53"/>
  <c r="J109" i="51" l="1"/>
  <c r="J127" i="51" s="1"/>
  <c r="J129" i="51" s="1"/>
  <c r="G324" i="53" s="1"/>
  <c r="J299" i="53"/>
  <c r="J322" i="53" s="1"/>
  <c r="J113" i="53"/>
  <c r="J53" i="53"/>
  <c r="J133" i="51"/>
  <c r="L109" i="51"/>
  <c r="L127" i="51" s="1"/>
  <c r="L129" i="51" s="1"/>
  <c r="L133" i="51" s="1"/>
  <c r="H248" i="53"/>
  <c r="H88" i="53"/>
  <c r="H114" i="53"/>
  <c r="H195" i="53"/>
  <c r="H159" i="53"/>
  <c r="H132" i="53"/>
  <c r="H53" i="53"/>
  <c r="H9" i="53"/>
  <c r="J192" i="53" l="1"/>
  <c r="J323" i="53" s="1"/>
  <c r="H194" i="53"/>
  <c r="H113" i="53"/>
  <c r="H192" i="53" s="1"/>
  <c r="H299" i="53" l="1"/>
  <c r="H323" i="53" l="1"/>
  <c r="H322" i="53"/>
</calcChain>
</file>

<file path=xl/sharedStrings.xml><?xml version="1.0" encoding="utf-8"?>
<sst xmlns="http://schemas.openxmlformats.org/spreadsheetml/2006/main" count="754" uniqueCount="442">
  <si>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</si>
  <si>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</si>
  <si>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</si>
  <si>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</si>
  <si>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</si>
  <si>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</si>
  <si>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</si>
  <si>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</si>
  <si>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</si>
  <si>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</si>
  <si>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</si>
  <si>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</si>
  <si>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</si>
  <si>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</si>
  <si>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</si>
  <si>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</si>
  <si>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</si>
  <si>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</si>
  <si>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</si>
  <si>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</si>
  <si>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</si>
  <si>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</si>
  <si>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</si>
  <si>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</si>
  <si>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</si>
  <si>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</si>
  <si>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</si>
  <si>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</si>
  <si>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</si>
  <si>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</si>
  <si>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</si>
  <si>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</si>
  <si>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</si>
  <si>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</si>
  <si>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</si>
  <si>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</si>
  <si>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</si>
  <si>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</si>
  <si>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</si>
  <si>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</si>
  <si>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</si>
  <si>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</si>
  <si>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</si>
  <si>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</si>
  <si>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</si>
  <si>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</si>
  <si>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</si>
  <si>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</si>
  <si>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</si>
  <si>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</si>
  <si>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</si>
  <si>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</si>
  <si>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</si>
  <si>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</si>
  <si>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</si>
  <si>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</si>
  <si>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</si>
  <si>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</si>
  <si>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</si>
  <si>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</si>
  <si>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</si>
  <si>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</si>
  <si>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</si>
  <si>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</si>
  <si>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</si>
  <si>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</si>
  <si>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</si>
  <si>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</si>
  <si>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</si>
  <si>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</si>
  <si>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</si>
  <si>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</si>
  <si>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</si>
  <si>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</si>
  <si>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</si>
  <si>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</si>
  <si>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</si>
  <si>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</si>
  <si>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</si>
  <si>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</si>
  <si>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</si>
  <si>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</si>
  <si>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</si>
  <si>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</si>
  <si>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</si>
  <si>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</si>
  <si>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</si>
  <si>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</si>
  <si>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파생결합증권</t>
    <phoneticPr fontId="16" type="noConversion"/>
  </si>
  <si>
    <t>① 자기분</t>
    <phoneticPr fontId="16" type="noConversion"/>
  </si>
  <si>
    <t>④ 기타증금차입금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</si>
  <si>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</si>
  <si>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</si>
  <si>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</si>
  <si>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</si>
  <si>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</si>
  <si>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</si>
  <si>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</si>
  <si>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</si>
  <si>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</si>
  <si>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</si>
  <si>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</si>
  <si>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</si>
  <si>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① 고객미수금</t>
    <phoneticPr fontId="16" type="noConversion"/>
  </si>
  <si>
    <t>② 한국거래소미수금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</si>
  <si>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</si>
  <si>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</si>
  <si>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</si>
  <si>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① 투자조합</t>
    <phoneticPr fontId="16" type="noConversion"/>
  </si>
  <si>
    <t>1) 기타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</si>
  <si>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</si>
  <si>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</si>
  <si>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</si>
  <si>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② 통화관련</t>
    <phoneticPr fontId="16" type="noConversion"/>
  </si>
  <si>
    <t>② 기타예수금-금지금</t>
    <phoneticPr fontId="16" type="noConversion"/>
  </si>
  <si>
    <t>STATEMENTS OF COMPREHENSIVE INCOME</t>
  </si>
  <si>
    <t> (Korean Won)</t>
    <phoneticPr fontId="16" type="noConversion"/>
  </si>
  <si>
    <t>1) Brokerage commissions</t>
    <phoneticPr fontId="52" type="noConversion"/>
  </si>
  <si>
    <t>2) Underwriting commissions</t>
    <phoneticPr fontId="52" type="noConversion"/>
  </si>
  <si>
    <t>3) Underwriting commissions on debentures</t>
    <phoneticPr fontId="52" type="noConversion"/>
  </si>
  <si>
    <t>4) Brokerage commissions on collective investment securities</t>
    <phoneticPr fontId="52" type="noConversion"/>
  </si>
  <si>
    <t>5) Management fee on wrap account and asset management</t>
    <phoneticPr fontId="52" type="noConversion"/>
  </si>
  <si>
    <t>6) Commissions on Merger &amp; Acquisition</t>
    <phoneticPr fontId="52" type="noConversion"/>
  </si>
  <si>
    <t>7) Guarantee commissions</t>
    <phoneticPr fontId="52" type="noConversion"/>
  </si>
  <si>
    <t>8) Commissions received as agency</t>
    <phoneticPr fontId="52" type="noConversion"/>
  </si>
  <si>
    <t>9) Other commissions received</t>
    <phoneticPr fontId="52" type="noConversion"/>
  </si>
  <si>
    <t>1) Gain on sales of trading securities</t>
    <phoneticPr fontId="52" type="noConversion"/>
  </si>
  <si>
    <t>2) Gain on valuation of trading securities</t>
    <phoneticPr fontId="52" type="noConversion"/>
  </si>
  <si>
    <t>3) Gain on valuation of trading securities sold</t>
    <phoneticPr fontId="52" type="noConversion"/>
  </si>
  <si>
    <t>2) Gain on valuation of exchange-traded derivatives transactions</t>
    <phoneticPr fontId="52" type="noConversion"/>
  </si>
  <si>
    <t>3) Gain on sales of OTC derivatives transactions</t>
    <phoneticPr fontId="52" type="noConversion"/>
  </si>
  <si>
    <t>4) Gain on valuation of OTC derivatives transactions</t>
    <phoneticPr fontId="52" type="noConversion"/>
  </si>
  <si>
    <t>2) Trading financial assets</t>
    <phoneticPr fontId="52" type="noConversion"/>
  </si>
  <si>
    <t>3) Loans</t>
    <phoneticPr fontId="52" type="noConversion"/>
  </si>
  <si>
    <t>1) Trading commissions</t>
    <phoneticPr fontId="52" type="noConversion"/>
  </si>
  <si>
    <t>3) Advisory fees</t>
    <phoneticPr fontId="16" type="noConversion"/>
  </si>
  <si>
    <t>4) Discretionary fees</t>
    <phoneticPr fontId="16" type="noConversion"/>
  </si>
  <si>
    <t>2) Credit loss expenses</t>
    <phoneticPr fontId="52" type="noConversion"/>
  </si>
  <si>
    <t>Ⅴ.NON-OPERATING EXPENSES</t>
    <phoneticPr fontId="52" type="noConversion"/>
  </si>
  <si>
    <t>1) Loss on disposition of tangible assets</t>
    <phoneticPr fontId="52" type="noConversion"/>
  </si>
  <si>
    <t>2.Gain on valuation(sales) of securities</t>
    <phoneticPr fontId="52" type="noConversion"/>
  </si>
  <si>
    <t>3.Gain on derivatives transactions</t>
    <phoneticPr fontId="52" type="noConversion"/>
  </si>
  <si>
    <t>1) Gain on sales of exchange-traded derivatives transactions</t>
    <phoneticPr fontId="52" type="noConversion"/>
  </si>
  <si>
    <t>1) Due from banks</t>
    <phoneticPr fontId="52" type="noConversion"/>
  </si>
  <si>
    <t>4) Other Interest income</t>
    <phoneticPr fontId="52" type="noConversion"/>
  </si>
  <si>
    <t>5.Gain on valuation(disposal) of loans</t>
    <phoneticPr fontId="52" type="noConversion"/>
  </si>
  <si>
    <t>1) Gain on disposal loans</t>
    <phoneticPr fontId="52" type="noConversion"/>
  </si>
  <si>
    <t>6.Gain on foreign transactions</t>
    <phoneticPr fontId="52" type="noConversion"/>
  </si>
  <si>
    <t>1) Gain on foreign currency transactions</t>
    <phoneticPr fontId="52" type="noConversion"/>
  </si>
  <si>
    <t>2) Gain on foreign exchanges translation</t>
    <phoneticPr fontId="52" type="noConversion"/>
  </si>
  <si>
    <t>7.Others</t>
    <phoneticPr fontId="52" type="noConversion"/>
  </si>
  <si>
    <t>1) Dividends income</t>
    <phoneticPr fontId="52" type="noConversion"/>
  </si>
  <si>
    <t>Ⅱ.OPERATING EXPENSES</t>
    <phoneticPr fontId="52" type="noConversion"/>
  </si>
  <si>
    <t>1.Commissions expenses</t>
    <phoneticPr fontId="52" type="noConversion"/>
  </si>
  <si>
    <t>2) Investment consultant fees</t>
    <phoneticPr fontId="52" type="noConversion"/>
  </si>
  <si>
    <t>2.Loss on valuation(sales) of securities</t>
    <phoneticPr fontId="52" type="noConversion"/>
  </si>
  <si>
    <t>1) Loss on sales of trading securities</t>
    <phoneticPr fontId="52" type="noConversion"/>
  </si>
  <si>
    <t>2) Loss on valuation of trading securities</t>
    <phoneticPr fontId="52" type="noConversion"/>
  </si>
  <si>
    <t>3) Loss on valuation of trading securities sold</t>
    <phoneticPr fontId="52" type="noConversion"/>
  </si>
  <si>
    <t>3.Loss on derivatives transactions</t>
    <phoneticPr fontId="52" type="noConversion"/>
  </si>
  <si>
    <t>1) Loss on sales of exchange-traded derivatives transactions</t>
    <phoneticPr fontId="52" type="noConversion"/>
  </si>
  <si>
    <t>2) Loss on valuation of exchange-traded derivatives transactions</t>
    <phoneticPr fontId="52" type="noConversion"/>
  </si>
  <si>
    <t>3) Loss on sales of OTC derivatives transactions</t>
    <phoneticPr fontId="52" type="noConversion"/>
  </si>
  <si>
    <t>4) Loss on valuation of OTC derivatives transactions</t>
    <phoneticPr fontId="52" type="noConversion"/>
  </si>
  <si>
    <t>4.Interest expenses</t>
    <phoneticPr fontId="52" type="noConversion"/>
  </si>
  <si>
    <t>1) Deposits</t>
    <phoneticPr fontId="52" type="noConversion"/>
  </si>
  <si>
    <t>2) Borrowings</t>
    <phoneticPr fontId="52" type="noConversion"/>
  </si>
  <si>
    <t>3) Other interest expenses</t>
    <phoneticPr fontId="52" type="noConversion"/>
  </si>
  <si>
    <t>1) Loss on valuation of loans</t>
    <phoneticPr fontId="52" type="noConversion"/>
  </si>
  <si>
    <t>1) Loss on foreign currency transactions</t>
    <phoneticPr fontId="52" type="noConversion"/>
  </si>
  <si>
    <t>2) Loss on foreign exchanges translation</t>
    <phoneticPr fontId="52" type="noConversion"/>
  </si>
  <si>
    <t>1) Credit loss expenses</t>
    <phoneticPr fontId="16" type="noConversion"/>
  </si>
  <si>
    <t>2) Others</t>
    <phoneticPr fontId="52" type="noConversion"/>
  </si>
  <si>
    <t>Ⅲ.OPERATING INCOME</t>
    <phoneticPr fontId="52" type="noConversion"/>
  </si>
  <si>
    <t>Ⅳ.NON-OPERATING INCOME</t>
    <phoneticPr fontId="52" type="noConversion"/>
  </si>
  <si>
    <t>1.Gain on tangible assets</t>
    <phoneticPr fontId="52" type="noConversion"/>
  </si>
  <si>
    <t>1) Gain on disposition of tangible assets</t>
    <phoneticPr fontId="52" type="noConversion"/>
  </si>
  <si>
    <t>2.Gain on intangible assets</t>
    <phoneticPr fontId="52" type="noConversion"/>
  </si>
  <si>
    <t>3.Others</t>
    <phoneticPr fontId="52" type="noConversion"/>
  </si>
  <si>
    <t>1.Loss on tangible assets</t>
    <phoneticPr fontId="52" type="noConversion"/>
  </si>
  <si>
    <t>2.Loss on intangible assets</t>
    <phoneticPr fontId="52" type="noConversion"/>
  </si>
  <si>
    <t>1) Impairment loss on intangible assets</t>
    <phoneticPr fontId="16" type="noConversion"/>
  </si>
  <si>
    <t>3.Others</t>
    <phoneticPr fontId="16" type="noConversion"/>
  </si>
  <si>
    <t>1) Donations</t>
    <phoneticPr fontId="16" type="noConversion"/>
  </si>
  <si>
    <t>Ⅶ.INCOME TAX EXPENSE</t>
    <phoneticPr fontId="16" type="noConversion"/>
  </si>
  <si>
    <t>STATEMENTS OF FINANCIAL POSITION</t>
  </si>
  <si>
    <t> (Korean Won)</t>
  </si>
  <si>
    <t>ASSETS</t>
    <phoneticPr fontId="16" type="noConversion"/>
  </si>
  <si>
    <t>Ⅰ.CASH AND DEPOSITS</t>
    <phoneticPr fontId="16" type="noConversion"/>
  </si>
  <si>
    <t>1.Cash and cash equivalents</t>
    <phoneticPr fontId="16" type="noConversion"/>
  </si>
  <si>
    <t>1) Cash on hand</t>
    <phoneticPr fontId="16" type="noConversion"/>
  </si>
  <si>
    <t>2) Demand deposits</t>
    <phoneticPr fontId="16" type="noConversion"/>
  </si>
  <si>
    <t>3) Current deposits</t>
    <phoneticPr fontId="16" type="noConversion"/>
  </si>
  <si>
    <t>4) Foreign currency deposits</t>
    <phoneticPr fontId="16" type="noConversion"/>
  </si>
  <si>
    <t>2.Deposits</t>
    <phoneticPr fontId="16" type="noConversion"/>
  </si>
  <si>
    <t>1) Subscription deposits</t>
    <phoneticPr fontId="16" type="noConversion"/>
  </si>
  <si>
    <t>2) Reserve for claims of customers' deposits</t>
    <phoneticPr fontId="16" type="noConversion"/>
  </si>
  <si>
    <t>7) Special deposits</t>
    <phoneticPr fontId="16" type="noConversion"/>
  </si>
  <si>
    <t>8) Others deposits</t>
    <phoneticPr fontId="16" type="noConversion"/>
  </si>
  <si>
    <t>1) Stock</t>
    <phoneticPr fontId="16" type="noConversion"/>
  </si>
  <si>
    <t>4) Special bonds</t>
    <phoneticPr fontId="16" type="noConversion"/>
  </si>
  <si>
    <t>5) Corporate bond</t>
    <phoneticPr fontId="16" type="noConversion"/>
  </si>
  <si>
    <t>6) Corporate commercial papers</t>
    <phoneticPr fontId="16" type="noConversion"/>
  </si>
  <si>
    <t>2.Designated at FVTPL</t>
    <phoneticPr fontId="16" type="noConversion"/>
  </si>
  <si>
    <t>1) Reserve for claims of customers' deposits (trust)</t>
    <phoneticPr fontId="16" type="noConversion"/>
  </si>
  <si>
    <t>2) Derivatives-combined securities</t>
    <phoneticPr fontId="16" type="noConversion"/>
  </si>
  <si>
    <t>1) Exchange-traded derivatives</t>
    <phoneticPr fontId="16" type="noConversion"/>
  </si>
  <si>
    <t>2) OTC derivatives</t>
    <phoneticPr fontId="16" type="noConversion"/>
  </si>
  <si>
    <t>Ⅲ.Available for sale securities</t>
    <phoneticPr fontId="16" type="noConversion"/>
  </si>
  <si>
    <t>1.Available for sale securities</t>
    <phoneticPr fontId="16" type="noConversion"/>
  </si>
  <si>
    <t>3) Collective investment securities</t>
    <phoneticPr fontId="16" type="noConversion"/>
  </si>
  <si>
    <t>4) Others securities</t>
    <phoneticPr fontId="16" type="noConversion"/>
  </si>
  <si>
    <t>Ⅳ.LOANS</t>
    <phoneticPr fontId="16" type="noConversion"/>
  </si>
  <si>
    <t>1) Margin to customers</t>
    <phoneticPr fontId="16" type="noConversion"/>
  </si>
  <si>
    <t>2) Loans secured by securities</t>
    <phoneticPr fontId="16" type="noConversion"/>
  </si>
  <si>
    <t>4.Loans</t>
    <phoneticPr fontId="16" type="noConversion"/>
  </si>
  <si>
    <t>5.Loans purchased</t>
    <phoneticPr fontId="16" type="noConversion"/>
  </si>
  <si>
    <t>6.Private placement bonds</t>
    <phoneticPr fontId="16" type="noConversion"/>
  </si>
  <si>
    <t>8.Allowance for credit loss</t>
    <phoneticPr fontId="16" type="noConversion"/>
  </si>
  <si>
    <t>1.Tangible assets</t>
    <phoneticPr fontId="16" type="noConversion"/>
  </si>
  <si>
    <t>3) Construction in progress</t>
    <phoneticPr fontId="16" type="noConversion"/>
  </si>
  <si>
    <t>1) Golf membership</t>
    <phoneticPr fontId="16" type="noConversion"/>
  </si>
  <si>
    <t>2) Others membership</t>
    <phoneticPr fontId="16" type="noConversion"/>
  </si>
  <si>
    <t>3) Software</t>
    <phoneticPr fontId="16" type="noConversion"/>
  </si>
  <si>
    <t>4) Goodwill</t>
    <phoneticPr fontId="16" type="noConversion"/>
  </si>
  <si>
    <t>5) Others intangible assets</t>
    <phoneticPr fontId="16" type="noConversion"/>
  </si>
  <si>
    <t>1.Receivables</t>
    <phoneticPr fontId="16" type="noConversion"/>
  </si>
  <si>
    <t>2) Receivables for brokerage</t>
    <phoneticPr fontId="16" type="noConversion"/>
  </si>
  <si>
    <t>4) Other receivables</t>
    <phoneticPr fontId="16" type="noConversion"/>
  </si>
  <si>
    <t>2.Accrued income</t>
    <phoneticPr fontId="16" type="noConversion"/>
  </si>
  <si>
    <t>1) Accrued interest on bonds</t>
    <phoneticPr fontId="16" type="noConversion"/>
  </si>
  <si>
    <t>2) Prepaid insurance premium</t>
    <phoneticPr fontId="16" type="noConversion"/>
  </si>
  <si>
    <t>1) Guarantee for rent</t>
    <phoneticPr fontId="16" type="noConversion"/>
  </si>
  <si>
    <t>2.Guarantee deposits</t>
    <phoneticPr fontId="16" type="noConversion"/>
  </si>
  <si>
    <t>1.Securities sold</t>
    <phoneticPr fontId="16" type="noConversion"/>
  </si>
  <si>
    <t>Ⅳ.BORROWINGS</t>
    <phoneticPr fontId="16" type="noConversion"/>
  </si>
  <si>
    <t>1.Call money</t>
    <phoneticPr fontId="16" type="noConversion"/>
  </si>
  <si>
    <t>2.Borrowings</t>
    <phoneticPr fontId="16" type="noConversion"/>
  </si>
  <si>
    <t>1) Borrowings from KSFC</t>
    <phoneticPr fontId="16" type="noConversion"/>
  </si>
  <si>
    <t>3.Securities sold under reverse resale agreements</t>
    <phoneticPr fontId="16" type="noConversion"/>
  </si>
  <si>
    <t>TOTAL LIABILITIES</t>
    <phoneticPr fontId="16" type="noConversion"/>
  </si>
  <si>
    <t>STOCKHOLDERS' EQUITY</t>
    <phoneticPr fontId="16" type="noConversion"/>
  </si>
  <si>
    <t>Ⅰ.STOCKHOLDERS' EQUITY</t>
    <phoneticPr fontId="16" type="noConversion"/>
  </si>
  <si>
    <t>1.Common stock</t>
    <phoneticPr fontId="16" type="noConversion"/>
  </si>
  <si>
    <t>Ⅱ.CAPITAL SURPLUS</t>
    <phoneticPr fontId="16" type="noConversion"/>
  </si>
  <si>
    <t>1.Paid in capital in excess of par value</t>
    <phoneticPr fontId="16" type="noConversion"/>
  </si>
  <si>
    <t>2.Gain on disposition of treasury stock</t>
    <phoneticPr fontId="16" type="noConversion"/>
  </si>
  <si>
    <t>3.Other capital surplus</t>
    <phoneticPr fontId="16" type="noConversion"/>
  </si>
  <si>
    <t>1.Treasury stock</t>
    <phoneticPr fontId="16" type="noConversion"/>
  </si>
  <si>
    <t>1.Gain(Loss) on valuation of securities available for sale</t>
    <phoneticPr fontId="16" type="noConversion"/>
  </si>
  <si>
    <t>4.Reserve for loss on electronic financial transactions</t>
    <phoneticPr fontId="16" type="noConversion"/>
  </si>
  <si>
    <t>TOTAL LIABILITIES &amp; STOCKHOLDERS' EQUITY</t>
    <phoneticPr fontId="16" type="noConversion"/>
  </si>
  <si>
    <t>① Customers' deposits - beneficiary</t>
    <phoneticPr fontId="16" type="noConversion"/>
  </si>
  <si>
    <t>3) Securities borrowed</t>
    <phoneticPr fontId="16" type="noConversion"/>
  </si>
  <si>
    <t>4) Deposits for exchange-traded derivatives</t>
    <phoneticPr fontId="16" type="noConversion"/>
  </si>
  <si>
    <t>5) Guarantee deposits for stock borrowings from KSFC</t>
    <phoneticPr fontId="16" type="noConversion"/>
  </si>
  <si>
    <t>6) Guarantee deposits for KSFC trading</t>
    <phoneticPr fontId="16" type="noConversion"/>
  </si>
  <si>
    <t>9) Fixed deposits</t>
    <phoneticPr fontId="16" type="noConversion"/>
  </si>
  <si>
    <t>1.Trading securities</t>
    <phoneticPr fontId="16" type="noConversion"/>
  </si>
  <si>
    <t>2) Stock warrants</t>
    <phoneticPr fontId="16" type="noConversion"/>
  </si>
  <si>
    <t>3) State bonds, Local government bonds</t>
    <phoneticPr fontId="16" type="noConversion"/>
  </si>
  <si>
    <t>3. Derivatives assets</t>
    <phoneticPr fontId="16" type="noConversion"/>
  </si>
  <si>
    <t>2) Investment in partnerships</t>
    <phoneticPr fontId="16" type="noConversion"/>
  </si>
  <si>
    <t>② 손해배상공동기금</t>
    <phoneticPr fontId="16" type="noConversion"/>
  </si>
  <si>
    <t>Net deffered origination fees and costs</t>
    <phoneticPr fontId="16" type="noConversion"/>
  </si>
  <si>
    <t>Discount present value</t>
    <phoneticPr fontId="16" type="noConversion"/>
  </si>
  <si>
    <t>1.Call loans</t>
    <phoneticPr fontId="16" type="noConversion"/>
  </si>
  <si>
    <t>2.Broker's loans</t>
    <phoneticPr fontId="16" type="noConversion"/>
  </si>
  <si>
    <t>3.Securities purchased under reverse repurchase agreements</t>
    <phoneticPr fontId="16" type="noConversion"/>
  </si>
  <si>
    <t>7.Others loans</t>
    <phoneticPr fontId="16" type="noConversion"/>
  </si>
  <si>
    <t>1) Allowance for loans</t>
    <phoneticPr fontId="16" type="noConversion"/>
  </si>
  <si>
    <t>2) Allowance for loans purchased</t>
    <phoneticPr fontId="16" type="noConversion"/>
  </si>
  <si>
    <t>1) Vehicles</t>
    <phoneticPr fontId="16" type="noConversion"/>
  </si>
  <si>
    <t>2) Furniture and equipments</t>
    <phoneticPr fontId="16" type="noConversion"/>
  </si>
  <si>
    <t>4) Others tangible assets</t>
    <phoneticPr fontId="16" type="noConversion"/>
  </si>
  <si>
    <t>5) Accumulated depreciation</t>
    <phoneticPr fontId="16" type="noConversion"/>
  </si>
  <si>
    <t>1.Intangible assets</t>
    <phoneticPr fontId="16" type="noConversion"/>
  </si>
  <si>
    <t>1) Receivables for proprietary trading</t>
    <phoneticPr fontId="16" type="noConversion"/>
  </si>
  <si>
    <t>3) Receivables for brokerage(trade date)</t>
    <phoneticPr fontId="16" type="noConversion"/>
  </si>
  <si>
    <t>5) Receivables in foreign currency</t>
    <phoneticPr fontId="16" type="noConversion"/>
  </si>
  <si>
    <t>2) Accrued interest receivables</t>
    <phoneticPr fontId="16" type="noConversion"/>
  </si>
  <si>
    <t>3) Accrued dividends</t>
    <phoneticPr fontId="16" type="noConversion"/>
  </si>
  <si>
    <t>4) Accrued other incomes</t>
    <phoneticPr fontId="16" type="noConversion"/>
  </si>
  <si>
    <t>2) Others</t>
    <phoneticPr fontId="16" type="noConversion"/>
  </si>
  <si>
    <t>1) Prepaid interest</t>
    <phoneticPr fontId="16" type="noConversion"/>
  </si>
  <si>
    <t>1) Allowance for receivables</t>
    <phoneticPr fontId="16" type="noConversion"/>
  </si>
  <si>
    <t>2) Allowance for accrued income</t>
    <phoneticPr fontId="16" type="noConversion"/>
  </si>
  <si>
    <t>TOTAL ASSETS</t>
    <phoneticPr fontId="16" type="noConversion"/>
  </si>
  <si>
    <t>LIABILITIES</t>
    <phoneticPr fontId="16" type="noConversion"/>
  </si>
  <si>
    <t>Ⅰ.DEPOSITS</t>
    <phoneticPr fontId="16" type="noConversion"/>
  </si>
  <si>
    <t>1.Customers' deposits</t>
    <phoneticPr fontId="16" type="noConversion"/>
  </si>
  <si>
    <t>1) Customers' deposits for brokerage</t>
    <phoneticPr fontId="16" type="noConversion"/>
  </si>
  <si>
    <t>2) Customers' deposits for brokerage-Foreign currency</t>
    <phoneticPr fontId="16" type="noConversion"/>
  </si>
  <si>
    <t>3) Customers' deposits for exchange - traded derivatives trading</t>
    <phoneticPr fontId="16" type="noConversion"/>
  </si>
  <si>
    <t>4) Customers' deposits for subscriptions</t>
    <phoneticPr fontId="16" type="noConversion"/>
  </si>
  <si>
    <t>5) Customers' deposits forbeneficiary</t>
    <phoneticPr fontId="16" type="noConversion"/>
  </si>
  <si>
    <t>6) Other deposits</t>
    <phoneticPr fontId="16" type="noConversion"/>
  </si>
  <si>
    <t>1) Securities loaned</t>
    <phoneticPr fontId="16" type="noConversion"/>
  </si>
  <si>
    <t>2) State bonds, Local government bonds</t>
    <phoneticPr fontId="16" type="noConversion"/>
  </si>
  <si>
    <t>3) Special bonds</t>
    <phoneticPr fontId="16" type="noConversion"/>
  </si>
  <si>
    <t>2.Derivatives instruments liabilities</t>
    <phoneticPr fontId="16" type="noConversion"/>
  </si>
  <si>
    <t>1.Derivative liabilities held for hedging</t>
    <phoneticPr fontId="16" type="noConversion"/>
  </si>
  <si>
    <t>2.Loss on disposition of treasury stock</t>
    <phoneticPr fontId="16" type="noConversion"/>
  </si>
  <si>
    <t>2.Gain(Loss) on valuation of derivatives instruments for cash flow hedge</t>
    <phoneticPr fontId="16" type="noConversion"/>
  </si>
  <si>
    <t>1.Legal reserve</t>
    <phoneticPr fontId="16" type="noConversion"/>
  </si>
  <si>
    <t>2.Reserve for credit loss</t>
    <phoneticPr fontId="16" type="noConversion"/>
  </si>
  <si>
    <t>3.Reserve for loss on futures transactions</t>
    <phoneticPr fontId="16" type="noConversion"/>
  </si>
  <si>
    <t>5.Retained earnings before appropriations</t>
    <phoneticPr fontId="16" type="noConversion"/>
  </si>
  <si>
    <t>TOTAL STOCKHOLDERS' EQUITY</t>
    <phoneticPr fontId="16" type="noConversion"/>
  </si>
  <si>
    <t>② 투자자분</t>
    <phoneticPr fontId="16" type="noConversion"/>
  </si>
  <si>
    <t>④ 기타</t>
  </si>
  <si>
    <t>④ 기타</t>
    <phoneticPr fontId="16" type="noConversion"/>
  </si>
  <si>
    <t>2) Reversal of allowance for credit loss</t>
    <phoneticPr fontId="52" type="noConversion"/>
  </si>
  <si>
    <t>2) Miscellaneous income</t>
    <phoneticPr fontId="52" type="noConversion"/>
  </si>
  <si>
    <t>1) Restoration of impairment loss on intangible assets</t>
    <phoneticPr fontId="52" type="noConversion"/>
  </si>
  <si>
    <t>1) Restoration of compensation loss</t>
    <phoneticPr fontId="52" type="noConversion"/>
  </si>
  <si>
    <t>3) Miscellaneous loss</t>
    <phoneticPr fontId="16" type="noConversion"/>
  </si>
  <si>
    <t>2) Compensation loss</t>
    <phoneticPr fontId="52" type="noConversion"/>
  </si>
  <si>
    <t>1.Accrued corporate tax</t>
    <phoneticPr fontId="16" type="noConversion"/>
  </si>
  <si>
    <t>3.Accrued farming and fishing villages special tax</t>
  </si>
  <si>
    <t>2.Accrued residence tax</t>
    <phoneticPr fontId="16" type="noConversion"/>
  </si>
  <si>
    <t>⑪ 국내선물대용 예치금(EUR)</t>
  </si>
  <si>
    <t>⑩ 국내선물대용 예치금(USD)</t>
  </si>
  <si>
    <t>⑫ 기타</t>
  </si>
  <si>
    <t>10) Others securities</t>
    <phoneticPr fontId="16" type="noConversion"/>
  </si>
  <si>
    <t>9) Securities in foreign currency</t>
    <phoneticPr fontId="16" type="noConversion"/>
  </si>
  <si>
    <t>8) Collective investment securities</t>
    <phoneticPr fontId="16" type="noConversion"/>
  </si>
  <si>
    <t>① Stock in foreign currency</t>
    <phoneticPr fontId="16" type="noConversion"/>
  </si>
  <si>
    <t>③ Others</t>
    <phoneticPr fontId="16" type="noConversion"/>
  </si>
  <si>
    <t>② Bonds in foreign currency</t>
    <phoneticPr fontId="16" type="noConversion"/>
  </si>
  <si>
    <t>4) Others</t>
    <phoneticPr fontId="16" type="noConversion"/>
  </si>
  <si>
    <t>1) Accrued commissions</t>
    <phoneticPr fontId="16" type="noConversion"/>
  </si>
  <si>
    <t>3) Prepaid commissions</t>
    <phoneticPr fontId="16" type="noConversion"/>
  </si>
  <si>
    <t>Ⅵ.TANGIBLE ASSETS</t>
    <phoneticPr fontId="16" type="noConversion"/>
  </si>
  <si>
    <t>5.Loss on valuation(disposal) of loans</t>
    <phoneticPr fontId="52" type="noConversion"/>
  </si>
  <si>
    <t>6.Loss on foreign transactions</t>
    <phoneticPr fontId="52" type="noConversion"/>
  </si>
  <si>
    <t>7.General and administrative expenses</t>
    <phoneticPr fontId="52" type="noConversion"/>
  </si>
  <si>
    <t>8.Other operating expenses</t>
    <phoneticPr fontId="16" type="noConversion"/>
  </si>
  <si>
    <t>Ⅹ.CONSOLIDATED NET COMPREHENSIVE INCOME(LOSS)</t>
    <phoneticPr fontId="52" type="noConversion"/>
  </si>
  <si>
    <t>3.Guarantee</t>
    <phoneticPr fontId="16" type="noConversion"/>
  </si>
  <si>
    <t>4.Receivables for bonds</t>
    <phoneticPr fontId="16" type="noConversion"/>
  </si>
  <si>
    <t>5.Allowance for credit loss</t>
    <phoneticPr fontId="16" type="noConversion"/>
  </si>
  <si>
    <t>6.Discount present value</t>
    <phoneticPr fontId="16" type="noConversion"/>
  </si>
  <si>
    <t>1.Advance payments</t>
    <phoneticPr fontId="16" type="noConversion"/>
  </si>
  <si>
    <t>2.Prepaid expenses</t>
    <phoneticPr fontId="16" type="noConversion"/>
  </si>
  <si>
    <t>4. Other assets</t>
    <phoneticPr fontId="16" type="noConversion"/>
  </si>
  <si>
    <t>1.Advances from customers</t>
    <phoneticPr fontId="16" type="noConversion"/>
  </si>
  <si>
    <t>2.Unearned income</t>
    <phoneticPr fontId="16" type="noConversion"/>
  </si>
  <si>
    <t>3.Withholding income taxes</t>
    <phoneticPr fontId="16" type="noConversion"/>
  </si>
  <si>
    <t>4.Others</t>
    <phoneticPr fontId="16" type="noConversion"/>
  </si>
  <si>
    <t>Ⅴ.OTHER FINANCIAL ASSETS</t>
    <phoneticPr fontId="16" type="noConversion"/>
  </si>
  <si>
    <t>1) Loans to Employees</t>
    <phoneticPr fontId="16" type="noConversion"/>
  </si>
  <si>
    <t>2) Others</t>
    <phoneticPr fontId="16" type="noConversion"/>
  </si>
  <si>
    <t>1) Inter bank transfer</t>
    <phoneticPr fontId="16" type="noConversion"/>
  </si>
  <si>
    <t>2) Electronic banking</t>
    <phoneticPr fontId="16" type="noConversion"/>
  </si>
  <si>
    <t>1) Electronic banking</t>
    <phoneticPr fontId="16" type="noConversion"/>
  </si>
  <si>
    <t>1) Customer</t>
    <phoneticPr fontId="16" type="noConversion"/>
  </si>
  <si>
    <t>2) Financial institution</t>
    <phoneticPr fontId="16" type="noConversion"/>
  </si>
  <si>
    <t>Ⅷ.DEFERRED INCOME TAX DEBITS</t>
    <phoneticPr fontId="16" type="noConversion"/>
  </si>
  <si>
    <t>1) Fidelity guarantee money</t>
    <phoneticPr fontId="16" type="noConversion"/>
  </si>
  <si>
    <t>2) Others</t>
    <phoneticPr fontId="16" type="noConversion"/>
  </si>
  <si>
    <t>5) MMDA</t>
    <phoneticPr fontId="52" type="noConversion"/>
  </si>
  <si>
    <t>Ⅰ.OPERATING INCOME</t>
    <phoneticPr fontId="52" type="noConversion"/>
  </si>
  <si>
    <t>Ⅵ.NET INCOME BEFORE INCOME TAX EXPENSE</t>
    <phoneticPr fontId="16" type="noConversion"/>
  </si>
  <si>
    <t>Ⅷ.NET INCOME</t>
    <phoneticPr fontId="16" type="noConversion"/>
  </si>
  <si>
    <t>Ⅸ.OTHER COMPREHENSIVE GAIN</t>
    <phoneticPr fontId="16" type="noConversion"/>
  </si>
  <si>
    <t>1.Commissions received</t>
    <phoneticPr fontId="52" type="noConversion"/>
  </si>
  <si>
    <t>4.Interest income</t>
    <phoneticPr fontId="52" type="noConversion"/>
  </si>
  <si>
    <t>5) Rental fees</t>
    <phoneticPr fontId="52" type="noConversion"/>
  </si>
  <si>
    <t>6) Other commissions</t>
    <phoneticPr fontId="16" type="noConversion"/>
  </si>
  <si>
    <t>1.Gain(loss) on valuation of available-for-sale financial assets</t>
    <phoneticPr fontId="16" type="noConversion"/>
  </si>
  <si>
    <t>2.Comprehensive income tax</t>
    <phoneticPr fontId="16" type="noConversion"/>
  </si>
  <si>
    <t>Ⅱ.FINANCIAL ASSETS AT FVTPL</t>
    <phoneticPr fontId="16" type="noConversion"/>
  </si>
  <si>
    <t>Ⅶ.INTANGIBLE ASSETS</t>
    <phoneticPr fontId="16" type="noConversion"/>
  </si>
  <si>
    <t>Ⅸ.INCOME TAX ASSETS</t>
    <phoneticPr fontId="16" type="noConversion"/>
  </si>
  <si>
    <t>Ⅹ.OTHER ASSETS</t>
    <phoneticPr fontId="16" type="noConversion"/>
  </si>
  <si>
    <t>Ⅱ.FINANCIAL LIABILITIES AT FVTPL</t>
    <phoneticPr fontId="16" type="noConversion"/>
  </si>
  <si>
    <t>Ⅲ.DERIVATIVE LIABILITIES HELD FOR HEDGING</t>
    <phoneticPr fontId="16" type="noConversion"/>
  </si>
  <si>
    <t>Ⅹ.OTHER LIABILITIES</t>
    <phoneticPr fontId="16" type="noConversion"/>
  </si>
  <si>
    <t>Ⅲ.CAPITAL ADJUSTMENT</t>
    <phoneticPr fontId="16" type="noConversion"/>
  </si>
  <si>
    <t>Ⅳ.ACCUMULATED OTHER COMPREHENSIVE INCOME(LOSS)</t>
    <phoneticPr fontId="16" type="noConversion"/>
  </si>
  <si>
    <t>Ⅴ.RETAINED EARNINGS</t>
    <phoneticPr fontId="16" type="noConversion"/>
  </si>
  <si>
    <t>2) Corporate commercial papers issued</t>
    <phoneticPr fontId="16" type="noConversion"/>
  </si>
  <si>
    <t>3) Electronic Short-Term bond issued</t>
  </si>
  <si>
    <t>4) Others</t>
    <phoneticPr fontId="16" type="noConversion"/>
  </si>
  <si>
    <t>Ⅴ.DEBENTURE</t>
    <phoneticPr fontId="52" type="noConversion"/>
  </si>
  <si>
    <t>Discount on debenture issued</t>
    <phoneticPr fontId="52" type="noConversion"/>
  </si>
  <si>
    <t>Ⅵ.OTHER FINANCIAL LIABILITIES</t>
    <phoneticPr fontId="16" type="noConversion"/>
  </si>
  <si>
    <t>1.Accrued dividends</t>
  </si>
  <si>
    <t>2.Accrued of debts</t>
    <phoneticPr fontId="16" type="noConversion"/>
  </si>
  <si>
    <t>1.Mileage allowance Accounts</t>
    <phoneticPr fontId="16" type="noConversion"/>
  </si>
  <si>
    <t>2.Annual allowance Accounts</t>
    <phoneticPr fontId="16" type="noConversion"/>
  </si>
  <si>
    <t>3.Accounts payable</t>
    <phoneticPr fontId="16" type="noConversion"/>
  </si>
  <si>
    <t>4.Accrued expenses</t>
    <phoneticPr fontId="16" type="noConversion"/>
  </si>
  <si>
    <t>5.Discount present value</t>
    <phoneticPr fontId="16" type="noConversion"/>
  </si>
  <si>
    <t>Ⅶ.ALLOWANCE ACCOUNTS</t>
    <phoneticPr fontId="16" type="noConversion"/>
  </si>
  <si>
    <t>Ⅷ.DEFERRED INCOME TAX CREDITS</t>
    <phoneticPr fontId="16" type="noConversion"/>
  </si>
  <si>
    <t>Ⅸ.INCOME TAX LIABILITIES</t>
    <phoneticPr fontId="16" type="noConversion"/>
  </si>
  <si>
    <t>6) 예수금(기타)</t>
  </si>
  <si>
    <t>7) 예수금(주민세)</t>
  </si>
  <si>
    <t>5) 계좌개설인지대</t>
  </si>
  <si>
    <t>7) Electronic Short-Term bond</t>
    <phoneticPr fontId="52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</si>
  <si>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</si>
  <si>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</si>
  <si>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</si>
  <si>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</si>
  <si>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</si>
  <si>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6" type="noConversion"/>
  </si>
  <si>
    <t>8) Others</t>
    <phoneticPr fontId="16" type="noConversion"/>
  </si>
  <si>
    <t>e BEST INVESTMENT SECURITIES CO., LTD</t>
  </si>
  <si>
    <t>i.해외선물옵션예수금 (CNY)</t>
  </si>
  <si>
    <t>① 기타예수금-금지금</t>
  </si>
  <si>
    <t>6) Gain on sales of derivatives-combined securities</t>
    <phoneticPr fontId="52" type="noConversion"/>
  </si>
  <si>
    <t>7) Gain on sales of securities available for sale</t>
    <phoneticPr fontId="16" type="noConversion"/>
  </si>
  <si>
    <t>8) Gain on valuation of Reserve for claims of customers' deposits (trust)</t>
    <phoneticPr fontId="16" type="noConversion"/>
  </si>
  <si>
    <t>6) Loss on sales of derivatives-combined securities</t>
    <phoneticPr fontId="52" type="noConversion"/>
  </si>
  <si>
    <t>7) Loss on sales of securities available for sale</t>
    <phoneticPr fontId="52" type="noConversion"/>
  </si>
  <si>
    <t>8) Impairment loss on securities</t>
    <phoneticPr fontId="52" type="noConversion"/>
  </si>
  <si>
    <t>4) Gain on sales of derivatives-combined securities</t>
    <phoneticPr fontId="52" type="noConversion"/>
  </si>
  <si>
    <t>5) Gain on valuation of derivatives-combined securities</t>
    <phoneticPr fontId="52" type="noConversion"/>
  </si>
  <si>
    <t>4) Loss on sales of derivatives-combined securities</t>
    <phoneticPr fontId="52" type="noConversion"/>
  </si>
  <si>
    <t>5) Loss on valuation of derivatives-combined securities</t>
    <phoneticPr fontId="52" type="noConversion"/>
  </si>
  <si>
    <t>3) Reversal of allowance</t>
    <phoneticPr fontId="52" type="noConversion"/>
  </si>
  <si>
    <t>4) Reversal of allowance for credit loss</t>
    <phoneticPr fontId="52" type="noConversion"/>
  </si>
  <si>
    <t>5) Others</t>
    <phoneticPr fontId="52" type="noConversion"/>
  </si>
  <si>
    <t>2) Distribution income</t>
    <phoneticPr fontId="52" type="noConversion"/>
  </si>
  <si>
    <t>2015.2Q</t>
    <phoneticPr fontId="16" type="noConversion"/>
  </si>
  <si>
    <t>2016.2Q</t>
    <phoneticPr fontId="16" type="noConversion"/>
  </si>
  <si>
    <t>December 31, 2015</t>
    <phoneticPr fontId="52" type="noConversion"/>
  </si>
  <si>
    <t>June 30, 2016</t>
    <phoneticPr fontId="16" type="noConversion"/>
  </si>
  <si>
    <t>② ETJ 예수금</t>
  </si>
  <si>
    <t>③ 일본주식 예수금</t>
  </si>
  <si>
    <t>④ 홍콩주식 예수금</t>
  </si>
  <si>
    <t>⑤ 중국주식 예수금</t>
  </si>
  <si>
    <t>⑥ 미국주식 예수금</t>
  </si>
  <si>
    <t>⑦ 캐나다주식 예수금</t>
  </si>
  <si>
    <t>⑧ 독일주식 예수금</t>
  </si>
  <si>
    <t>⑨ 영국주식 예수금</t>
  </si>
  <si>
    <t>⑩ 싱가폴주식 예수금</t>
  </si>
  <si>
    <t>⑪ 프랑스주식 예수금</t>
  </si>
  <si>
    <t>⑫ 국내선물대용 예수금(USD)</t>
  </si>
  <si>
    <t>⑬ 국내선물대용 예수금(EUR)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</si>
</sst>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7" applyNumberFormat="0" applyAlignment="0" applyProtection="0">
      <alignment vertical="center"/>
    </xf>
    <xf numFmtId="0" fontId="44" fillId="26" borderId="35" applyNumberForma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0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7">
      <alignment horizontal="center" vertical="center"/>
    </xf>
    <xf numFmtId="192" fontId="58" fillId="0" borderId="0" applyFont="0" applyFill="0" applyBorder="0" applyAlignment="0" applyProtection="0"/>
    <xf numFmtId="193" fontId="58" fillId="0" borderId="38" applyBorder="0"/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39">
      <alignment vertical="center"/>
    </xf>
    <xf numFmtId="0" fontId="84" fillId="0" borderId="39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6">
      <alignment horizontal="right" vertical="center" shrinkToFit="1"/>
    </xf>
    <xf numFmtId="37" fontId="74" fillId="0" borderId="40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7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1"/>
    <xf numFmtId="10" fontId="78" fillId="0" borderId="0"/>
    <xf numFmtId="202" fontId="72" fillId="0" borderId="36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0">
      <alignment horizontal="left"/>
    </xf>
    <xf numFmtId="37" fontId="57" fillId="0" borderId="21" applyAlignment="0"/>
    <xf numFmtId="0" fontId="95" fillId="0" borderId="0"/>
    <xf numFmtId="205" fontId="106" fillId="0" borderId="0">
      <alignment vertical="center"/>
    </xf>
    <xf numFmtId="206" fontId="54" fillId="0" borderId="40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6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2">
      <alignment vertical="justify" wrapText="1"/>
    </xf>
    <xf numFmtId="204" fontId="74" fillId="0" borderId="40">
      <alignment horizontal="left"/>
    </xf>
    <xf numFmtId="0" fontId="78" fillId="0" borderId="0"/>
    <xf numFmtId="3" fontId="111" fillId="0" borderId="43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6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4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18">
      <alignment vertical="center"/>
    </xf>
    <xf numFmtId="0" fontId="58" fillId="0" borderId="40">
      <alignment vertical="center" shrinkToFit="1"/>
    </xf>
    <xf numFmtId="0" fontId="58" fillId="0" borderId="0" applyFont="0" applyFill="0" applyBorder="0" applyAlignment="0" applyProtection="0"/>
    <xf numFmtId="3" fontId="58" fillId="0" borderId="38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5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6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7" applyNumberFormat="0" applyFill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0" applyNumberFormat="0" applyAlignment="0" applyProtection="0">
      <alignment vertical="center"/>
    </xf>
    <xf numFmtId="0" fontId="124" fillId="0" borderId="51" applyNumberFormat="0" applyFill="0" applyAlignment="0" applyProtection="0">
      <alignment vertical="center"/>
    </xf>
    <xf numFmtId="0" fontId="125" fillId="56" borderId="52" applyNumberFormat="0" applyAlignment="0" applyProtection="0">
      <alignment vertical="center"/>
    </xf>
    <xf numFmtId="0" fontId="126" fillId="38" borderId="52" applyNumberFormat="0" applyAlignment="0" applyProtection="0">
      <alignment vertical="center"/>
    </xf>
    <xf numFmtId="0" fontId="127" fillId="56" borderId="53" applyNumberFormat="0" applyAlignment="0" applyProtection="0">
      <alignment vertical="center"/>
    </xf>
    <xf numFmtId="0" fontId="128" fillId="0" borderId="0"/>
    <xf numFmtId="0" fontId="129" fillId="0" borderId="54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5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0" fontId="135" fillId="0" borderId="0"/>
    <xf numFmtId="0" fontId="157" fillId="0" borderId="0"/>
    <xf numFmtId="14" fontId="168" fillId="58" borderId="39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1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6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7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58" applyNumberFormat="0" applyFont="0" applyFill="0" applyAlignment="0" applyProtection="0"/>
    <xf numFmtId="272" fontId="182" fillId="0" borderId="0" applyFill="0" applyBorder="0" applyAlignment="0" applyProtection="0"/>
    <xf numFmtId="37" fontId="56" fillId="0" borderId="59">
      <alignment horizontal="right"/>
    </xf>
    <xf numFmtId="37" fontId="180" fillId="0" borderId="59">
      <alignment horizontal="right"/>
    </xf>
    <xf numFmtId="37" fontId="165" fillId="0" borderId="59">
      <alignment horizontal="right"/>
    </xf>
    <xf numFmtId="37" fontId="181" fillId="0" borderId="59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3" applyNumberFormat="0" applyBorder="0"/>
    <xf numFmtId="0" fontId="187" fillId="0" borderId="0"/>
    <xf numFmtId="0" fontId="166" fillId="0" borderId="0">
      <alignment horizontal="left"/>
    </xf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14" fontId="168" fillId="58" borderId="39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3" applyFill="0" applyAlignment="0" applyProtection="0">
      <protection locked="0"/>
    </xf>
    <xf numFmtId="0" fontId="191" fillId="0" borderId="0"/>
    <xf numFmtId="14" fontId="168" fillId="58" borderId="39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0" applyNumberFormat="0" applyFill="0" applyBorder="0" applyAlignment="0" applyProtection="0">
      <alignment horizontal="left"/>
    </xf>
    <xf numFmtId="0" fontId="194" fillId="0" borderId="61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6" applyNumberFormat="0" applyFont="0" applyBorder="0" applyAlignment="0">
      <protection locked="0"/>
    </xf>
    <xf numFmtId="10" fontId="165" fillId="62" borderId="36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2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39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3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3">
      <alignment vertical="top" wrapText="1"/>
    </xf>
    <xf numFmtId="0" fontId="206" fillId="0" borderId="64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5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3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39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6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7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39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3">
      <alignment horizontal="right"/>
    </xf>
    <xf numFmtId="37" fontId="180" fillId="0" borderId="23">
      <alignment horizontal="right"/>
    </xf>
    <xf numFmtId="37" fontId="165" fillId="0" borderId="23">
      <alignment horizontal="right"/>
    </xf>
    <xf numFmtId="37" fontId="181" fillId="0" borderId="23">
      <alignment horizontal="right"/>
    </xf>
    <xf numFmtId="0" fontId="60" fillId="0" borderId="0" applyFill="0"/>
    <xf numFmtId="0" fontId="168" fillId="0" borderId="68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7">
      <protection locked="0"/>
    </xf>
    <xf numFmtId="305" fontId="219" fillId="0" borderId="37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3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3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38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69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1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5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2" xfId="0" applyFont="1" applyFill="1" applyBorder="1">
      <alignment vertical="center"/>
    </xf>
    <xf numFmtId="0" fontId="35" fillId="0" borderId="13" xfId="0" applyFont="1" applyFill="1" applyBorder="1">
      <alignment vertical="center"/>
    </xf>
    <xf numFmtId="176" fontId="34" fillId="0" borderId="9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18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9" xfId="0" applyFont="1" applyFill="1" applyBorder="1">
      <alignment vertical="center"/>
    </xf>
    <xf numFmtId="41" fontId="34" fillId="0" borderId="9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4" xfId="63" applyNumberFormat="1" applyFont="1" applyFill="1" applyBorder="1">
      <alignment vertical="center"/>
    </xf>
    <xf numFmtId="176" fontId="34" fillId="0" borderId="15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0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10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41" fontId="34" fillId="0" borderId="10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41" fontId="34" fillId="0" borderId="14" xfId="63" applyFont="1" applyFill="1" applyBorder="1">
      <alignment vertical="center"/>
    </xf>
    <xf numFmtId="41" fontId="34" fillId="0" borderId="15" xfId="63" applyFont="1" applyFill="1" applyBorder="1">
      <alignment vertical="center"/>
    </xf>
    <xf numFmtId="41" fontId="34" fillId="0" borderId="9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55" fillId="72" borderId="3" xfId="265" applyFont="1" applyFill="1" applyBorder="1"/>
    <xf numFmtId="0" fontId="55" fillId="72" borderId="4" xfId="265" applyFont="1" applyFill="1" applyBorder="1"/>
    <xf numFmtId="0" fontId="34" fillId="72" borderId="4" xfId="0" applyFont="1" applyFill="1" applyBorder="1">
      <alignment vertical="center"/>
    </xf>
    <xf numFmtId="0" fontId="34" fillId="72" borderId="5" xfId="0" applyFont="1" applyFill="1" applyBorder="1">
      <alignment vertical="center"/>
    </xf>
    <xf numFmtId="0" fontId="34" fillId="72" borderId="9" xfId="0" applyFont="1" applyFill="1" applyBorder="1">
      <alignment vertical="center"/>
    </xf>
    <xf numFmtId="0" fontId="34" fillId="72" borderId="1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0" fontId="34" fillId="72" borderId="1" xfId="0" applyFont="1" applyFill="1" applyBorder="1">
      <alignment vertical="center"/>
    </xf>
    <xf numFmtId="0" fontId="34" fillId="0" borderId="2" xfId="0" applyFont="1" applyFill="1" applyBorder="1">
      <alignment vertical="center"/>
    </xf>
    <xf numFmtId="0" fontId="34" fillId="73" borderId="9" xfId="0" applyFont="1" applyFill="1" applyBorder="1">
      <alignment vertical="center"/>
    </xf>
    <xf numFmtId="0" fontId="34" fillId="73" borderId="18" xfId="0" applyFont="1" applyFill="1" applyBorder="1">
      <alignment vertical="center"/>
    </xf>
    <xf numFmtId="0" fontId="34" fillId="73" borderId="1" xfId="0" applyFont="1" applyFill="1" applyBorder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41" fontId="34" fillId="71" borderId="11" xfId="63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9" fontId="35" fillId="71" borderId="20" xfId="0" applyNumberFormat="1" applyFont="1" applyFill="1" applyBorder="1" applyAlignment="1">
      <alignment horizontal="center" vertical="center"/>
    </xf>
    <xf numFmtId="49" fontId="35" fillId="71" borderId="21" xfId="0" applyNumberFormat="1" applyFont="1" applyFill="1" applyBorder="1" applyAlignment="1">
      <alignment horizontal="center" vertical="center"/>
    </xf>
    <xf numFmtId="49" fontId="35" fillId="71" borderId="22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34" fillId="71" borderId="24" xfId="0" applyNumberFormat="1" applyFont="1" applyFill="1" applyBorder="1" applyAlignment="1">
      <alignment horizontal="center" vertical="center"/>
    </xf>
    <xf numFmtId="49" fontId="34" fillId="71" borderId="25" xfId="0" applyNumberFormat="1" applyFont="1" applyFill="1" applyBorder="1" applyAlignment="1">
      <alignment horizontal="center" vertical="center"/>
    </xf>
    <xf numFmtId="49" fontId="34" fillId="71" borderId="26" xfId="0" applyNumberFormat="1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49" fontId="34" fillId="71" borderId="11" xfId="63" applyNumberFormat="1" applyFont="1" applyFill="1" applyBorder="1" applyAlignment="1">
      <alignment horizontal="center" vertical="center"/>
    </xf>
    <xf numFmtId="49" fontId="34" fillId="71" borderId="13" xfId="63" applyNumberFormat="1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D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2"/>
      <c r="H2" s="72"/>
      <c r="I2" s="72"/>
      <c r="J2" s="72"/>
    </row>
    <row r="3" spans="1:10" ht="15" customHeight="1">
      <c r="B3" s="65"/>
      <c r="C3" s="65"/>
      <c r="D3" s="65"/>
      <c r="E3" s="65"/>
      <c r="F3" s="65" t="s">
        <v>409</v>
      </c>
      <c r="G3" s="65"/>
      <c r="H3" s="42"/>
      <c r="I3" s="65"/>
      <c r="J3" s="42"/>
    </row>
    <row r="4" spans="1:10" ht="15" customHeight="1">
      <c r="B4" s="65"/>
      <c r="C4" s="65"/>
      <c r="D4" s="65"/>
      <c r="E4" s="65"/>
      <c r="F4" s="65" t="s">
        <v>185</v>
      </c>
      <c r="G4" s="71"/>
      <c r="H4" s="71"/>
      <c r="I4" s="71"/>
      <c r="J4" s="71"/>
    </row>
    <row r="5" spans="1:10" ht="15" customHeight="1">
      <c r="G5" s="71"/>
      <c r="H5" s="71"/>
      <c r="I5" s="71"/>
      <c r="J5" s="71"/>
    </row>
    <row r="6" spans="1:10" ht="15" customHeight="1">
      <c r="B6" s="2" t="s">
        <v>186</v>
      </c>
      <c r="G6" s="35"/>
      <c r="H6" s="35"/>
      <c r="I6" s="35"/>
      <c r="J6" s="43"/>
    </row>
    <row r="7" spans="1:10" ht="15" customHeight="1">
      <c r="A7" s="50"/>
      <c r="B7" s="68"/>
      <c r="C7" s="69"/>
      <c r="D7" s="69"/>
      <c r="E7" s="69"/>
      <c r="F7" s="70"/>
      <c r="G7" s="77" t="s">
        <v>429</v>
      </c>
      <c r="H7" s="78"/>
      <c r="I7" s="77" t="s">
        <v>428</v>
      </c>
      <c r="J7" s="78"/>
    </row>
    <row r="8" spans="1:10" ht="15" customHeight="1">
      <c r="B8" s="44" t="s">
        <v>187</v>
      </c>
      <c r="C8" s="45"/>
      <c r="D8" s="45"/>
      <c r="E8" s="45"/>
      <c r="F8" s="57"/>
      <c r="G8" s="46" t="s">
        <v>0</v>
      </c>
      <c r="H8" s="47" t="s">
        <v>0</v>
      </c>
      <c r="I8" s="46" t="s">
        <v>0</v>
      </c>
      <c r="J8" s="47" t="s">
        <v>0</v>
      </c>
    </row>
    <row r="9" spans="1:10" ht="15" customHeight="1">
      <c r="B9" s="14" t="s">
        <v>188</v>
      </c>
      <c r="C9" s="12"/>
      <c r="D9" s="12"/>
      <c r="E9" s="12"/>
      <c r="F9" s="49"/>
      <c r="G9" s="15" t="s">
        <v>0</v>
      </c>
      <c r="H9" s="13">
        <f>SUM(H10,H21)</f>
        <v>154324014777</v>
      </c>
      <c r="I9" s="15" t="s">
        <v>0</v>
      </c>
      <c r="J9" s="13">
        <f>SUM(J10,J21)</f>
        <v>181174268810</v>
      </c>
    </row>
    <row r="10" spans="1:10" ht="15" customHeight="1">
      <c r="B10" s="14"/>
      <c r="C10" s="12" t="s">
        <v>189</v>
      </c>
      <c r="D10" s="12"/>
      <c r="E10" s="12"/>
      <c r="F10" s="49"/>
      <c r="G10" s="15" t="s">
        <v>0</v>
      </c>
      <c r="H10" s="13">
        <f>SUM(G11:G18)</f>
        <v>20155807779</v>
      </c>
      <c r="I10" s="15" t="s">
        <v>0</v>
      </c>
      <c r="J10" s="13">
        <f>SUM(I11:I18)</f>
        <v>21868780877</v>
      </c>
    </row>
    <row r="11" spans="1:10" ht="15" customHeight="1">
      <c r="B11" s="14"/>
      <c r="C11" s="12"/>
      <c r="D11" s="12" t="s">
        <v>190</v>
      </c>
      <c r="E11" s="12"/>
      <c r="F11" s="49"/>
      <c r="G11" s="15">
        <v>2366611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191</v>
      </c>
      <c r="E12" s="12"/>
      <c r="F12" s="49"/>
      <c r="G12" s="15">
        <v>1484981260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192</v>
      </c>
      <c r="E13" s="12"/>
      <c r="F13" s="49"/>
      <c r="G13" s="15">
        <v>1168459908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193</v>
      </c>
      <c r="E14" s="12"/>
      <c r="F14" s="49"/>
      <c r="G14" s="15"/>
      <c r="H14" s="13"/>
      <c r="I14" s="15"/>
      <c r="J14" s="13"/>
    </row>
    <row r="15" spans="1:10" ht="15" customHeight="1">
      <c r="B15" s="14"/>
      <c r="C15" s="12"/>
      <c r="D15" s="12" t="s">
        <v>361</v>
      </c>
      <c r="E15" s="12"/>
      <c r="F15" s="49"/>
      <c r="G15" s="15">
        <v>17500000000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406</v>
      </c>
      <c r="E16" s="12"/>
      <c r="F16" s="49"/>
      <c r="G16" s="15"/>
      <c r="H16" s="13"/>
      <c r="I16" s="15"/>
      <c r="J16" s="13"/>
    </row>
    <row r="17" spans="2:10" ht="15" customHeight="1">
      <c r="B17" s="14"/>
      <c r="C17" s="12"/>
      <c r="D17" s="12" t="s">
        <v>407</v>
      </c>
      <c r="E17" s="12"/>
      <c r="F17" s="49"/>
      <c r="G17" s="15"/>
      <c r="H17" s="13"/>
      <c r="I17" s="15"/>
      <c r="J17" s="13"/>
    </row>
    <row r="18" spans="2:10" ht="15" customHeight="1">
      <c r="B18" s="14"/>
      <c r="C18" s="12"/>
      <c r="D18" s="12" t="s">
        <v>408</v>
      </c>
      <c r="E18" s="12"/>
      <c r="F18" s="49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5"/>
      <c r="C19" s="56"/>
      <c r="D19" s="56"/>
      <c r="E19" s="56" t="s">
        <v>25</v>
      </c>
      <c r="F19" s="58"/>
      <c r="G19" s="15"/>
      <c r="H19" s="13"/>
      <c r="I19" s="15"/>
      <c r="J19" s="13"/>
    </row>
    <row r="20" spans="2:10" ht="15" hidden="1" customHeight="1">
      <c r="B20" s="55"/>
      <c r="C20" s="56"/>
      <c r="D20" s="56"/>
      <c r="E20" s="56" t="s">
        <v>26</v>
      </c>
      <c r="F20" s="58"/>
      <c r="G20" s="15"/>
      <c r="H20" s="13"/>
      <c r="I20" s="15"/>
      <c r="J20" s="13"/>
    </row>
    <row r="21" spans="2:10" ht="15" customHeight="1">
      <c r="B21" s="14"/>
      <c r="C21" s="12" t="s">
        <v>194</v>
      </c>
      <c r="D21" s="12"/>
      <c r="E21" s="12"/>
      <c r="F21" s="49"/>
      <c r="G21" s="15" t="s">
        <v>0</v>
      </c>
      <c r="H21" s="13">
        <f>SUM(G22,G25,G27,G28,G35,G36,G37,G38,G52)</f>
        <v>134168206998</v>
      </c>
      <c r="I21" s="15" t="s">
        <v>0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195</v>
      </c>
      <c r="E22" s="12"/>
      <c r="F22" s="49"/>
      <c r="G22" s="48">
        <f>SUM(G23:G24)</f>
        <v>600281820</v>
      </c>
      <c r="H22" s="13" t="s">
        <v>0</v>
      </c>
      <c r="I22" s="48">
        <f>SUM(I23:I24)</f>
        <v>0</v>
      </c>
      <c r="J22" s="13" t="s">
        <v>0</v>
      </c>
    </row>
    <row r="23" spans="2:10" ht="15" hidden="1" customHeight="1">
      <c r="B23" s="55"/>
      <c r="C23" s="56"/>
      <c r="D23" s="56"/>
      <c r="E23" s="56" t="s">
        <v>89</v>
      </c>
      <c r="F23" s="58"/>
      <c r="G23" s="48">
        <v>600281820</v>
      </c>
      <c r="H23" s="13"/>
      <c r="I23" s="48"/>
      <c r="J23" s="13"/>
    </row>
    <row r="24" spans="2:10" ht="15" hidden="1" customHeight="1">
      <c r="B24" s="55"/>
      <c r="C24" s="56"/>
      <c r="D24" s="56"/>
      <c r="E24" s="56" t="s">
        <v>309</v>
      </c>
      <c r="F24" s="58"/>
      <c r="G24" s="48"/>
      <c r="H24" s="13"/>
      <c r="I24" s="48"/>
      <c r="J24" s="13"/>
    </row>
    <row r="25" spans="2:10" ht="15" customHeight="1">
      <c r="B25" s="14"/>
      <c r="C25" s="12"/>
      <c r="D25" s="12" t="s">
        <v>196</v>
      </c>
      <c r="E25" s="12"/>
      <c r="F25" s="49"/>
      <c r="G25" s="15">
        <f>G26</f>
        <v>51068658302</v>
      </c>
      <c r="H25" s="13" t="s">
        <v>0</v>
      </c>
      <c r="I25" s="15">
        <f>I26</f>
        <v>49099001421</v>
      </c>
      <c r="J25" s="13" t="s">
        <v>0</v>
      </c>
    </row>
    <row r="26" spans="2:10" ht="15" hidden="1" customHeight="1">
      <c r="B26" s="55"/>
      <c r="C26" s="56"/>
      <c r="D26" s="56"/>
      <c r="E26" s="56" t="s">
        <v>252</v>
      </c>
      <c r="F26" s="58"/>
      <c r="G26" s="15">
        <v>51068658302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253</v>
      </c>
      <c r="E27" s="12"/>
      <c r="F27" s="49"/>
      <c r="G27" s="15">
        <v>17976154000</v>
      </c>
      <c r="H27" s="13" t="s">
        <v>0</v>
      </c>
      <c r="I27" s="15">
        <v>21860270000</v>
      </c>
      <c r="J27" s="13" t="s">
        <v>0</v>
      </c>
    </row>
    <row r="28" spans="2:10" ht="15" customHeight="1">
      <c r="B28" s="14"/>
      <c r="C28" s="12"/>
      <c r="D28" s="12" t="s">
        <v>254</v>
      </c>
      <c r="E28" s="12"/>
      <c r="F28" s="49"/>
      <c r="G28" s="15">
        <f>SUM(G29,G32)</f>
        <v>36030703386</v>
      </c>
      <c r="H28" s="13" t="s">
        <v>0</v>
      </c>
      <c r="I28" s="15">
        <f>SUM(I29,I32)</f>
        <v>39954576426</v>
      </c>
      <c r="J28" s="13" t="s">
        <v>0</v>
      </c>
    </row>
    <row r="29" spans="2:10" ht="15" hidden="1" customHeight="1">
      <c r="B29" s="55"/>
      <c r="C29" s="56"/>
      <c r="D29" s="56"/>
      <c r="E29" s="56" t="s">
        <v>28</v>
      </c>
      <c r="F29" s="58"/>
      <c r="G29" s="15">
        <f>SUM(G30:G31)</f>
        <v>10065945920</v>
      </c>
      <c r="H29" s="13" t="s">
        <v>0</v>
      </c>
      <c r="I29" s="15">
        <f>SUM(I30:I31)</f>
        <v>11325438208</v>
      </c>
      <c r="J29" s="13" t="s">
        <v>0</v>
      </c>
    </row>
    <row r="30" spans="2:10" ht="15" hidden="1" customHeight="1">
      <c r="B30" s="55"/>
      <c r="C30" s="56"/>
      <c r="D30" s="56"/>
      <c r="E30" s="56"/>
      <c r="F30" s="58" t="s">
        <v>97</v>
      </c>
      <c r="G30" s="15">
        <v>3457145078</v>
      </c>
      <c r="H30" s="13"/>
      <c r="I30" s="15">
        <v>4558597186</v>
      </c>
      <c r="J30" s="13"/>
    </row>
    <row r="31" spans="2:10" ht="15" hidden="1" customHeight="1">
      <c r="B31" s="55"/>
      <c r="C31" s="56"/>
      <c r="D31" s="56"/>
      <c r="E31" s="56"/>
      <c r="F31" s="58" t="s">
        <v>98</v>
      </c>
      <c r="G31" s="15">
        <v>6608800842</v>
      </c>
      <c r="H31" s="13"/>
      <c r="I31" s="15">
        <v>6766841022</v>
      </c>
      <c r="J31" s="13"/>
    </row>
    <row r="32" spans="2:10" ht="15" hidden="1" customHeight="1">
      <c r="B32" s="55"/>
      <c r="C32" s="56"/>
      <c r="D32" s="56"/>
      <c r="E32" s="56" t="s">
        <v>29</v>
      </c>
      <c r="F32" s="58"/>
      <c r="G32" s="15">
        <f>SUM(G33:G34)</f>
        <v>25964757466</v>
      </c>
      <c r="H32" s="13" t="s">
        <v>0</v>
      </c>
      <c r="I32" s="15">
        <f>SUM(I33:I34)</f>
        <v>28629138218</v>
      </c>
      <c r="J32" s="13" t="s">
        <v>0</v>
      </c>
    </row>
    <row r="33" spans="2:10" ht="15" hidden="1" customHeight="1">
      <c r="B33" s="55"/>
      <c r="C33" s="56"/>
      <c r="D33" s="56"/>
      <c r="E33" s="56"/>
      <c r="F33" s="58" t="s">
        <v>30</v>
      </c>
      <c r="G33" s="15">
        <v>14381634341</v>
      </c>
      <c r="H33" s="13"/>
      <c r="I33" s="15">
        <v>17798749935</v>
      </c>
      <c r="J33" s="13"/>
    </row>
    <row r="34" spans="2:10" ht="15" hidden="1" customHeight="1">
      <c r="B34" s="55"/>
      <c r="C34" s="56"/>
      <c r="D34" s="56"/>
      <c r="E34" s="56"/>
      <c r="F34" s="58" t="s">
        <v>31</v>
      </c>
      <c r="G34" s="15">
        <v>11583123125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255</v>
      </c>
      <c r="E35" s="12"/>
      <c r="F35" s="49"/>
      <c r="G35" s="15">
        <v>1682696405</v>
      </c>
      <c r="H35" s="13"/>
      <c r="I35" s="15">
        <v>1414939180</v>
      </c>
      <c r="J35" s="13"/>
    </row>
    <row r="36" spans="2:10" ht="15" customHeight="1">
      <c r="B36" s="14"/>
      <c r="C36" s="12"/>
      <c r="D36" s="12" t="s">
        <v>256</v>
      </c>
      <c r="E36" s="12"/>
      <c r="F36" s="49"/>
      <c r="G36" s="15"/>
      <c r="H36" s="13"/>
      <c r="I36" s="15">
        <v>23400000000</v>
      </c>
      <c r="J36" s="13"/>
    </row>
    <row r="37" spans="2:10" ht="15" customHeight="1">
      <c r="B37" s="14"/>
      <c r="C37" s="12"/>
      <c r="D37" s="12" t="s">
        <v>197</v>
      </c>
      <c r="E37" s="12"/>
      <c r="F37" s="49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198</v>
      </c>
      <c r="E38" s="12"/>
      <c r="F38" s="49"/>
      <c r="G38" s="15">
        <f>SUM(G39:G51)</f>
        <v>23920713085</v>
      </c>
      <c r="H38" s="13" t="s">
        <v>0</v>
      </c>
      <c r="I38" s="15">
        <f>SUM(I39:I51)</f>
        <v>21687700906</v>
      </c>
      <c r="J38" s="13" t="s">
        <v>0</v>
      </c>
    </row>
    <row r="39" spans="2:10" ht="15" hidden="1" customHeight="1">
      <c r="B39" s="55"/>
      <c r="C39" s="56"/>
      <c r="D39" s="56"/>
      <c r="E39" s="56" t="s">
        <v>32</v>
      </c>
      <c r="F39" s="58"/>
      <c r="G39" s="15">
        <v>7979726528</v>
      </c>
      <c r="H39" s="13"/>
      <c r="I39" s="15">
        <v>6171241917</v>
      </c>
      <c r="J39" s="13"/>
    </row>
    <row r="40" spans="2:10" ht="15" hidden="1" customHeight="1">
      <c r="B40" s="55"/>
      <c r="C40" s="56"/>
      <c r="D40" s="56"/>
      <c r="E40" s="56" t="s">
        <v>33</v>
      </c>
      <c r="F40" s="58"/>
      <c r="G40" s="15">
        <v>1006640100</v>
      </c>
      <c r="H40" s="13"/>
      <c r="I40" s="15">
        <v>900623787</v>
      </c>
      <c r="J40" s="13"/>
    </row>
    <row r="41" spans="2:10" ht="15" hidden="1" customHeight="1">
      <c r="B41" s="55"/>
      <c r="C41" s="56"/>
      <c r="D41" s="56"/>
      <c r="E41" s="56" t="s">
        <v>34</v>
      </c>
      <c r="F41" s="58"/>
      <c r="G41" s="15">
        <v>305567087</v>
      </c>
      <c r="H41" s="13"/>
      <c r="I41" s="15">
        <v>672753720</v>
      </c>
      <c r="J41" s="13"/>
    </row>
    <row r="42" spans="2:10" ht="15" hidden="1" customHeight="1">
      <c r="B42" s="55"/>
      <c r="C42" s="56"/>
      <c r="D42" s="56"/>
      <c r="E42" s="56" t="s">
        <v>91</v>
      </c>
      <c r="F42" s="58"/>
      <c r="G42" s="15">
        <v>607210788</v>
      </c>
      <c r="H42" s="13"/>
      <c r="I42" s="15">
        <v>303856307</v>
      </c>
      <c r="J42" s="13"/>
    </row>
    <row r="43" spans="2:10" ht="15" hidden="1" customHeight="1">
      <c r="B43" s="55"/>
      <c r="C43" s="56"/>
      <c r="D43" s="56"/>
      <c r="E43" s="56" t="s">
        <v>92</v>
      </c>
      <c r="F43" s="58"/>
      <c r="G43" s="15">
        <v>7762549700</v>
      </c>
      <c r="H43" s="13"/>
      <c r="I43" s="15">
        <v>9424152804</v>
      </c>
      <c r="J43" s="13"/>
    </row>
    <row r="44" spans="2:10" ht="15" hidden="1" customHeight="1">
      <c r="B44" s="55"/>
      <c r="C44" s="56"/>
      <c r="D44" s="56"/>
      <c r="E44" s="56" t="s">
        <v>93</v>
      </c>
      <c r="F44" s="58"/>
      <c r="G44" s="15">
        <v>30724238</v>
      </c>
      <c r="H44" s="13"/>
      <c r="I44" s="15">
        <v>46837347</v>
      </c>
      <c r="J44" s="13"/>
    </row>
    <row r="45" spans="2:10" ht="15" hidden="1" customHeight="1">
      <c r="B45" s="55"/>
      <c r="C45" s="56"/>
      <c r="D45" s="56"/>
      <c r="E45" s="56" t="s">
        <v>94</v>
      </c>
      <c r="F45" s="58"/>
      <c r="G45" s="15">
        <v>40320339</v>
      </c>
      <c r="H45" s="13"/>
      <c r="I45" s="15">
        <v>38001572</v>
      </c>
      <c r="J45" s="13"/>
    </row>
    <row r="46" spans="2:10" ht="15" hidden="1" customHeight="1">
      <c r="B46" s="55"/>
      <c r="C46" s="56"/>
      <c r="D46" s="56"/>
      <c r="E46" s="56" t="s">
        <v>95</v>
      </c>
      <c r="F46" s="58"/>
      <c r="G46" s="15">
        <v>3836549</v>
      </c>
      <c r="H46" s="13"/>
      <c r="I46" s="15">
        <v>3097141</v>
      </c>
      <c r="J46" s="13"/>
    </row>
    <row r="47" spans="2:10" ht="15" hidden="1" customHeight="1">
      <c r="B47" s="55"/>
      <c r="C47" s="56"/>
      <c r="D47" s="56"/>
      <c r="E47" s="56" t="s">
        <v>96</v>
      </c>
      <c r="F47" s="58"/>
      <c r="G47" s="15">
        <v>501295</v>
      </c>
      <c r="H47" s="13"/>
      <c r="I47" s="15">
        <v>480127</v>
      </c>
      <c r="J47" s="13"/>
    </row>
    <row r="48" spans="2:10" ht="15" hidden="1" customHeight="1">
      <c r="B48" s="55"/>
      <c r="C48" s="56"/>
      <c r="D48" s="56"/>
      <c r="E48" s="56"/>
      <c r="F48" s="58"/>
      <c r="G48" s="15">
        <v>2698354</v>
      </c>
      <c r="H48" s="13"/>
      <c r="I48" s="15"/>
      <c r="J48" s="13"/>
    </row>
    <row r="49" spans="2:10" ht="15" hidden="1" customHeight="1">
      <c r="B49" s="55"/>
      <c r="C49" s="56"/>
      <c r="D49" s="56"/>
      <c r="E49" s="56" t="s">
        <v>322</v>
      </c>
      <c r="F49" s="58"/>
      <c r="G49" s="15">
        <v>4225389157</v>
      </c>
      <c r="H49" s="13"/>
      <c r="I49" s="15">
        <v>2611072664</v>
      </c>
      <c r="J49" s="13"/>
    </row>
    <row r="50" spans="2:10" ht="15" hidden="1" customHeight="1">
      <c r="B50" s="55"/>
      <c r="C50" s="56"/>
      <c r="D50" s="56"/>
      <c r="E50" s="56" t="s">
        <v>321</v>
      </c>
      <c r="F50" s="58"/>
      <c r="G50" s="15"/>
      <c r="H50" s="13"/>
      <c r="I50" s="15"/>
      <c r="J50" s="13"/>
    </row>
    <row r="51" spans="2:10" ht="15" hidden="1" customHeight="1">
      <c r="B51" s="55"/>
      <c r="C51" s="56"/>
      <c r="D51" s="56"/>
      <c r="E51" s="56" t="s">
        <v>323</v>
      </c>
      <c r="F51" s="58"/>
      <c r="G51" s="15">
        <v>1955548950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257</v>
      </c>
      <c r="E52" s="12"/>
      <c r="F52" s="49"/>
      <c r="G52" s="15">
        <v>2860000000</v>
      </c>
      <c r="H52" s="13"/>
      <c r="I52" s="15">
        <v>1860000000</v>
      </c>
      <c r="J52" s="13"/>
    </row>
    <row r="53" spans="2:10" ht="15" customHeight="1">
      <c r="B53" s="14" t="s">
        <v>372</v>
      </c>
      <c r="C53" s="12"/>
      <c r="D53" s="12"/>
      <c r="E53" s="12"/>
      <c r="F53" s="49"/>
      <c r="G53" s="15" t="s">
        <v>0</v>
      </c>
      <c r="H53" s="13">
        <f>SUM(H54,H68,H74)</f>
        <v>2422603684716</v>
      </c>
      <c r="I53" s="15" t="s">
        <v>0</v>
      </c>
      <c r="J53" s="13">
        <f>SUM(J54,J68,J74)</f>
        <v>1730676739412</v>
      </c>
    </row>
    <row r="54" spans="2:10" ht="15" customHeight="1">
      <c r="B54" s="14"/>
      <c r="C54" s="12" t="s">
        <v>258</v>
      </c>
      <c r="D54" s="12"/>
      <c r="E54" s="12"/>
      <c r="F54" s="49"/>
      <c r="G54" s="15" t="s">
        <v>0</v>
      </c>
      <c r="H54" s="13">
        <f>SUM(G55:G63,G67)</f>
        <v>2020641021452</v>
      </c>
      <c r="I54" s="15" t="s">
        <v>0</v>
      </c>
      <c r="J54" s="13">
        <f>SUM(I55:I63,I67)</f>
        <v>1354294242168</v>
      </c>
    </row>
    <row r="55" spans="2:10" ht="15" customHeight="1">
      <c r="B55" s="14"/>
      <c r="C55" s="12"/>
      <c r="D55" s="12" t="s">
        <v>199</v>
      </c>
      <c r="E55" s="12"/>
      <c r="F55" s="49"/>
      <c r="G55" s="15">
        <v>74520559505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259</v>
      </c>
      <c r="E56" s="12"/>
      <c r="F56" s="49"/>
      <c r="G56" s="15">
        <v>2380723510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260</v>
      </c>
      <c r="E57" s="12"/>
      <c r="F57" s="49"/>
      <c r="G57" s="15">
        <v>608918704975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200</v>
      </c>
      <c r="E58" s="12"/>
      <c r="F58" s="49"/>
      <c r="G58" s="15">
        <v>666317726953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201</v>
      </c>
      <c r="E59" s="12"/>
      <c r="F59" s="49"/>
      <c r="G59" s="15">
        <v>563264700710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202</v>
      </c>
      <c r="E60" s="12"/>
      <c r="F60" s="49"/>
      <c r="G60" s="15">
        <v>29537934327</v>
      </c>
      <c r="H60" s="13"/>
      <c r="I60" s="15">
        <v>21778434769</v>
      </c>
      <c r="J60" s="13"/>
    </row>
    <row r="61" spans="2:10" ht="15" customHeight="1">
      <c r="B61" s="14"/>
      <c r="C61" s="12"/>
      <c r="D61" s="12" t="s">
        <v>401</v>
      </c>
      <c r="E61" s="12"/>
      <c r="F61" s="49"/>
      <c r="G61" s="15">
        <v>48000000000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326</v>
      </c>
      <c r="E62" s="12"/>
      <c r="F62" s="49"/>
      <c r="G62" s="15">
        <v>25896286472</v>
      </c>
      <c r="H62" s="49"/>
      <c r="I62" s="15">
        <v>15646184444</v>
      </c>
      <c r="J62" s="49"/>
    </row>
    <row r="63" spans="2:10" ht="15" customHeight="1">
      <c r="B63" s="14"/>
      <c r="C63" s="12"/>
      <c r="D63" s="12" t="s">
        <v>325</v>
      </c>
      <c r="E63" s="12"/>
      <c r="F63" s="49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327</v>
      </c>
      <c r="F64" s="49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329</v>
      </c>
      <c r="F65" s="49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328</v>
      </c>
      <c r="F66" s="49"/>
      <c r="G66" s="15"/>
      <c r="H66" s="13"/>
      <c r="I66" s="15"/>
      <c r="J66" s="13"/>
    </row>
    <row r="67" spans="2:10" ht="15" customHeight="1">
      <c r="B67" s="14"/>
      <c r="C67" s="12"/>
      <c r="D67" s="12" t="s">
        <v>324</v>
      </c>
      <c r="E67" s="12"/>
      <c r="F67" s="49"/>
      <c r="G67" s="15">
        <v>1804385000</v>
      </c>
      <c r="H67" s="13"/>
      <c r="I67" s="15">
        <v>1401730000</v>
      </c>
      <c r="J67" s="13"/>
    </row>
    <row r="68" spans="2:10" ht="15" customHeight="1">
      <c r="B68" s="14"/>
      <c r="C68" s="12" t="s">
        <v>203</v>
      </c>
      <c r="D68" s="12"/>
      <c r="E68" s="12"/>
      <c r="F68" s="49"/>
      <c r="G68" s="15" t="s">
        <v>0</v>
      </c>
      <c r="H68" s="13">
        <f>SUM(G69,G72)</f>
        <v>371838761264</v>
      </c>
      <c r="I68" s="15" t="s">
        <v>0</v>
      </c>
      <c r="J68" s="13">
        <f>SUM(I69,I72)</f>
        <v>359282524244</v>
      </c>
    </row>
    <row r="69" spans="2:10" ht="15" customHeight="1">
      <c r="B69" s="14"/>
      <c r="C69" s="12"/>
      <c r="D69" s="12" t="s">
        <v>204</v>
      </c>
      <c r="E69" s="12"/>
      <c r="F69" s="49"/>
      <c r="G69" s="15">
        <f>SUM(G70:G71)</f>
        <v>368681611614</v>
      </c>
      <c r="H69" s="13" t="s">
        <v>0</v>
      </c>
      <c r="I69" s="15">
        <f>SUM(I70:I71)</f>
        <v>359282524244</v>
      </c>
      <c r="J69" s="13" t="s">
        <v>0</v>
      </c>
    </row>
    <row r="70" spans="2:10" ht="15" hidden="1" customHeight="1">
      <c r="B70" s="55"/>
      <c r="C70" s="56"/>
      <c r="D70" s="56"/>
      <c r="E70" s="56" t="s">
        <v>27</v>
      </c>
      <c r="F70" s="58"/>
      <c r="G70" s="15">
        <v>284889374233</v>
      </c>
      <c r="H70" s="13"/>
      <c r="I70" s="15">
        <v>256823802569</v>
      </c>
      <c r="J70" s="13"/>
    </row>
    <row r="71" spans="2:10" ht="15" hidden="1" customHeight="1">
      <c r="B71" s="55"/>
      <c r="C71" s="56"/>
      <c r="D71" s="56"/>
      <c r="E71" s="56" t="s">
        <v>105</v>
      </c>
      <c r="F71" s="58"/>
      <c r="G71" s="15">
        <v>83792237381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205</v>
      </c>
      <c r="E72" s="12"/>
      <c r="F72" s="49"/>
      <c r="G72" s="15">
        <f>SUM(G73:G73)</f>
        <v>3157149650</v>
      </c>
      <c r="H72" s="13" t="s">
        <v>0</v>
      </c>
      <c r="I72" s="15">
        <f>SUM(I73:I73)</f>
        <v>0</v>
      </c>
      <c r="J72" s="13" t="s">
        <v>0</v>
      </c>
    </row>
    <row r="73" spans="2:10" ht="15" hidden="1" customHeight="1">
      <c r="B73" s="55"/>
      <c r="C73" s="56"/>
      <c r="D73" s="56"/>
      <c r="E73" s="56" t="s">
        <v>88</v>
      </c>
      <c r="F73" s="58"/>
      <c r="G73" s="15">
        <v>3157149650</v>
      </c>
      <c r="H73" s="13" t="s">
        <v>0</v>
      </c>
      <c r="I73" s="15"/>
      <c r="J73" s="13" t="s">
        <v>0</v>
      </c>
    </row>
    <row r="74" spans="2:10" ht="15" customHeight="1">
      <c r="B74" s="14"/>
      <c r="C74" s="12" t="s">
        <v>261</v>
      </c>
      <c r="D74" s="12"/>
      <c r="E74" s="12"/>
      <c r="F74" s="49"/>
      <c r="G74" s="15" t="s">
        <v>0</v>
      </c>
      <c r="H74" s="13">
        <f>SUM(G75,G77)</f>
        <v>30123902000</v>
      </c>
      <c r="I74" s="15" t="s">
        <v>0</v>
      </c>
      <c r="J74" s="13">
        <f>SUM(I75,I77)</f>
        <v>17099973000</v>
      </c>
    </row>
    <row r="75" spans="2:10" ht="15" customHeight="1">
      <c r="B75" s="14"/>
      <c r="C75" s="12"/>
      <c r="D75" s="12" t="s">
        <v>206</v>
      </c>
      <c r="E75" s="12"/>
      <c r="F75" s="49"/>
      <c r="G75" s="15">
        <f>+G76</f>
        <v>29833075000</v>
      </c>
      <c r="H75" s="13"/>
      <c r="I75" s="15">
        <f>+I76</f>
        <v>17049215000</v>
      </c>
      <c r="J75" s="13"/>
    </row>
    <row r="76" spans="2:10" ht="15" hidden="1" customHeight="1">
      <c r="B76" s="55"/>
      <c r="C76" s="56"/>
      <c r="D76" s="56"/>
      <c r="E76" s="56" t="s">
        <v>35</v>
      </c>
      <c r="F76" s="58"/>
      <c r="G76" s="15">
        <v>29833075000</v>
      </c>
      <c r="H76" s="13"/>
      <c r="I76" s="15">
        <v>17049215000</v>
      </c>
      <c r="J76" s="13"/>
    </row>
    <row r="77" spans="2:10" ht="15" customHeight="1">
      <c r="B77" s="14"/>
      <c r="C77" s="12"/>
      <c r="D77" s="12" t="s">
        <v>207</v>
      </c>
      <c r="E77" s="12"/>
      <c r="F77" s="49"/>
      <c r="G77" s="15">
        <f>SUM(G78:G79)</f>
        <v>290827000</v>
      </c>
      <c r="H77" s="13"/>
      <c r="I77" s="15">
        <f>SUM(I78:I79)</f>
        <v>50758000</v>
      </c>
      <c r="J77" s="13"/>
    </row>
    <row r="78" spans="2:10" ht="15" hidden="1" customHeight="1">
      <c r="B78" s="55"/>
      <c r="C78" s="56"/>
      <c r="D78" s="56"/>
      <c r="E78" s="56" t="s">
        <v>106</v>
      </c>
      <c r="F78" s="58"/>
      <c r="G78" s="15"/>
      <c r="H78" s="13"/>
      <c r="I78" s="15"/>
      <c r="J78" s="13"/>
    </row>
    <row r="79" spans="2:10" ht="15" hidden="1" customHeight="1">
      <c r="B79" s="55"/>
      <c r="C79" s="56"/>
      <c r="D79" s="56"/>
      <c r="E79" s="56" t="s">
        <v>107</v>
      </c>
      <c r="F79" s="58"/>
      <c r="G79" s="15">
        <v>290827000</v>
      </c>
      <c r="H79" s="13"/>
      <c r="I79" s="15">
        <v>50758000</v>
      </c>
      <c r="J79" s="13"/>
    </row>
    <row r="80" spans="2:10" ht="15" customHeight="1">
      <c r="B80" s="14" t="s">
        <v>208</v>
      </c>
      <c r="C80" s="12"/>
      <c r="D80" s="12"/>
      <c r="E80" s="12"/>
      <c r="F80" s="49"/>
      <c r="G80" s="15" t="s">
        <v>0</v>
      </c>
      <c r="H80" s="13">
        <f>SUM(H81)</f>
        <v>12631602223</v>
      </c>
      <c r="I80" s="15" t="s">
        <v>0</v>
      </c>
      <c r="J80" s="13">
        <f>SUM(J81)</f>
        <v>14588751158</v>
      </c>
    </row>
    <row r="81" spans="2:10" ht="15" customHeight="1">
      <c r="B81" s="14"/>
      <c r="C81" s="12" t="s">
        <v>209</v>
      </c>
      <c r="D81" s="12"/>
      <c r="E81" s="12"/>
      <c r="F81" s="49"/>
      <c r="G81" s="15" t="s">
        <v>0</v>
      </c>
      <c r="H81" s="13">
        <f>G82+G83+G86+G87</f>
        <v>12631602223</v>
      </c>
      <c r="I81" s="15" t="s">
        <v>0</v>
      </c>
      <c r="J81" s="13">
        <f>I82+I83+I86+I87</f>
        <v>14588751158</v>
      </c>
    </row>
    <row r="82" spans="2:10" ht="15" customHeight="1">
      <c r="B82" s="14"/>
      <c r="C82" s="12"/>
      <c r="D82" s="12" t="s">
        <v>199</v>
      </c>
      <c r="E82" s="12"/>
      <c r="F82" s="49"/>
      <c r="G82" s="15">
        <v>6742596878</v>
      </c>
      <c r="H82" s="13"/>
      <c r="I82" s="15">
        <v>5588930724</v>
      </c>
      <c r="J82" s="13"/>
    </row>
    <row r="83" spans="2:10" ht="15" customHeight="1">
      <c r="B83" s="14"/>
      <c r="C83" s="12"/>
      <c r="D83" s="12" t="s">
        <v>262</v>
      </c>
      <c r="E83" s="12"/>
      <c r="F83" s="49"/>
      <c r="G83" s="15">
        <f>SUM(G84:G85)</f>
        <v>5889005345</v>
      </c>
      <c r="H83" s="13"/>
      <c r="I83" s="15">
        <f>SUM(I84:I85)</f>
        <v>8999820434</v>
      </c>
      <c r="J83" s="13"/>
    </row>
    <row r="84" spans="2:10" ht="15" hidden="1" customHeight="1">
      <c r="B84" s="55"/>
      <c r="C84" s="56"/>
      <c r="D84" s="56"/>
      <c r="E84" s="56" t="s">
        <v>108</v>
      </c>
      <c r="F84" s="58"/>
      <c r="G84" s="15">
        <v>5889005345</v>
      </c>
      <c r="H84" s="13"/>
      <c r="I84" s="15">
        <v>5889005345</v>
      </c>
      <c r="J84" s="13"/>
    </row>
    <row r="85" spans="2:10" ht="15" hidden="1" customHeight="1">
      <c r="B85" s="55"/>
      <c r="C85" s="56"/>
      <c r="D85" s="56"/>
      <c r="E85" s="56" t="s">
        <v>263</v>
      </c>
      <c r="F85" s="58"/>
      <c r="G85" s="15"/>
      <c r="H85" s="13"/>
      <c r="I85" s="15">
        <v>3110815089</v>
      </c>
      <c r="J85" s="13"/>
    </row>
    <row r="86" spans="2:10" ht="15" customHeight="1">
      <c r="B86" s="14"/>
      <c r="C86" s="12"/>
      <c r="D86" s="12" t="s">
        <v>210</v>
      </c>
      <c r="E86" s="12"/>
      <c r="F86" s="49"/>
      <c r="G86" s="15"/>
      <c r="H86" s="13" t="s">
        <v>0</v>
      </c>
      <c r="I86" s="15"/>
      <c r="J86" s="13" t="s">
        <v>0</v>
      </c>
    </row>
    <row r="87" spans="2:10" ht="15" customHeight="1">
      <c r="B87" s="14"/>
      <c r="C87" s="12"/>
      <c r="D87" s="12" t="s">
        <v>211</v>
      </c>
      <c r="E87" s="12"/>
      <c r="F87" s="49"/>
      <c r="G87" s="15"/>
      <c r="H87" s="13"/>
      <c r="I87" s="15"/>
      <c r="J87" s="13"/>
    </row>
    <row r="88" spans="2:10" ht="15" customHeight="1">
      <c r="B88" s="14" t="s">
        <v>212</v>
      </c>
      <c r="C88" s="12"/>
      <c r="D88" s="12"/>
      <c r="E88" s="12"/>
      <c r="F88" s="49"/>
      <c r="G88" s="15" t="s">
        <v>0</v>
      </c>
      <c r="H88" s="13">
        <f>SUM(H89,H90,H91,H92,H99,H100,H107,H108,H109,H110)</f>
        <v>396237610373</v>
      </c>
      <c r="I88" s="15" t="s">
        <v>0</v>
      </c>
      <c r="J88" s="13">
        <f>SUM(J89,J90,J91,J92,J99,J100,J107,J108,J109,J110)</f>
        <v>260662354548</v>
      </c>
    </row>
    <row r="89" spans="2:10" ht="15" customHeight="1">
      <c r="B89" s="14" t="s">
        <v>264</v>
      </c>
      <c r="C89" s="12"/>
      <c r="D89" s="12"/>
      <c r="E89" s="12"/>
      <c r="F89" s="49"/>
      <c r="G89" s="10"/>
      <c r="H89" s="11"/>
      <c r="I89" s="10"/>
      <c r="J89" s="11"/>
    </row>
    <row r="90" spans="2:10" ht="15" customHeight="1">
      <c r="B90" s="14" t="s">
        <v>265</v>
      </c>
      <c r="C90" s="12"/>
      <c r="D90" s="12"/>
      <c r="E90" s="12"/>
      <c r="F90" s="49"/>
      <c r="G90" s="10"/>
      <c r="H90" s="11"/>
      <c r="I90" s="10"/>
      <c r="J90" s="11"/>
    </row>
    <row r="91" spans="2:10" ht="15" customHeight="1">
      <c r="B91" s="14"/>
      <c r="C91" s="12" t="s">
        <v>266</v>
      </c>
      <c r="D91" s="12"/>
      <c r="E91" s="12"/>
      <c r="F91" s="49"/>
      <c r="G91" s="10" t="s">
        <v>0</v>
      </c>
      <c r="H91" s="13"/>
      <c r="I91" s="10" t="s">
        <v>0</v>
      </c>
      <c r="J91" s="13"/>
    </row>
    <row r="92" spans="2:10" ht="15" customHeight="1">
      <c r="B92" s="14"/>
      <c r="C92" s="12" t="s">
        <v>267</v>
      </c>
      <c r="D92" s="12"/>
      <c r="E92" s="12"/>
      <c r="F92" s="49"/>
      <c r="G92" s="10" t="s">
        <v>0</v>
      </c>
      <c r="H92" s="11">
        <f>SUM(G93,G96)</f>
        <v>261706186717</v>
      </c>
      <c r="I92" s="10" t="s">
        <v>0</v>
      </c>
      <c r="J92" s="11">
        <f>SUM(I93,I96)</f>
        <v>247056717100</v>
      </c>
    </row>
    <row r="93" spans="2:10" ht="15" customHeight="1">
      <c r="B93" s="14"/>
      <c r="C93" s="12"/>
      <c r="D93" s="12" t="s">
        <v>213</v>
      </c>
      <c r="E93" s="12"/>
      <c r="F93" s="49"/>
      <c r="G93" s="10">
        <f>SUM(G94:G95)</f>
        <v>169825711501</v>
      </c>
      <c r="H93" s="11" t="s">
        <v>0</v>
      </c>
      <c r="I93" s="10">
        <f>SUM(I94:I95)</f>
        <v>159434333382</v>
      </c>
      <c r="J93" s="11" t="s">
        <v>0</v>
      </c>
    </row>
    <row r="94" spans="2:10" ht="15" hidden="1" customHeight="1">
      <c r="B94" s="55"/>
      <c r="C94" s="56"/>
      <c r="D94" s="56"/>
      <c r="E94" s="56" t="s">
        <v>36</v>
      </c>
      <c r="F94" s="58"/>
      <c r="G94" s="10">
        <v>115256945755</v>
      </c>
      <c r="H94" s="11"/>
      <c r="I94" s="10">
        <v>3781627538</v>
      </c>
      <c r="J94" s="11"/>
    </row>
    <row r="95" spans="2:10" ht="15" hidden="1" customHeight="1">
      <c r="B95" s="55"/>
      <c r="C95" s="56"/>
      <c r="D95" s="56"/>
      <c r="E95" s="56" t="s">
        <v>37</v>
      </c>
      <c r="F95" s="58"/>
      <c r="G95" s="10">
        <v>54568765746</v>
      </c>
      <c r="H95" s="11"/>
      <c r="I95" s="10">
        <v>155652705844</v>
      </c>
      <c r="J95" s="11"/>
    </row>
    <row r="96" spans="2:10" ht="15" customHeight="1">
      <c r="B96" s="14"/>
      <c r="C96" s="12"/>
      <c r="D96" s="12" t="s">
        <v>214</v>
      </c>
      <c r="E96" s="12"/>
      <c r="F96" s="49"/>
      <c r="G96" s="10">
        <f>SUM(G97:G98)</f>
        <v>91880475216</v>
      </c>
      <c r="H96" s="11" t="s">
        <v>0</v>
      </c>
      <c r="I96" s="10">
        <f>SUM(I97:I98)</f>
        <v>87622383718</v>
      </c>
      <c r="J96" s="11" t="s">
        <v>0</v>
      </c>
    </row>
    <row r="97" spans="2:10" ht="15" hidden="1" customHeight="1">
      <c r="B97" s="55"/>
      <c r="C97" s="56"/>
      <c r="D97" s="56"/>
      <c r="E97" s="56" t="s">
        <v>38</v>
      </c>
      <c r="F97" s="58"/>
      <c r="G97" s="10">
        <v>90673795216</v>
      </c>
      <c r="H97" s="11"/>
      <c r="I97" s="10">
        <v>86361513718</v>
      </c>
      <c r="J97" s="11"/>
    </row>
    <row r="98" spans="2:10" ht="15" hidden="1" customHeight="1">
      <c r="B98" s="55"/>
      <c r="C98" s="56"/>
      <c r="D98" s="56"/>
      <c r="E98" s="56" t="s">
        <v>39</v>
      </c>
      <c r="F98" s="58"/>
      <c r="G98" s="10">
        <v>1206680000</v>
      </c>
      <c r="H98" s="11"/>
      <c r="I98" s="10">
        <v>1260870000</v>
      </c>
      <c r="J98" s="11"/>
    </row>
    <row r="99" spans="2:10" ht="15" customHeight="1">
      <c r="B99" s="14"/>
      <c r="C99" s="12" t="s">
        <v>268</v>
      </c>
      <c r="D99" s="12"/>
      <c r="E99" s="12"/>
      <c r="F99" s="49"/>
      <c r="G99" s="10" t="s">
        <v>0</v>
      </c>
      <c r="H99" s="11">
        <v>100000000000</v>
      </c>
      <c r="I99" s="10" t="s">
        <v>0</v>
      </c>
      <c r="J99" s="11"/>
    </row>
    <row r="100" spans="2:10" ht="15" customHeight="1">
      <c r="B100" s="14"/>
      <c r="C100" s="12" t="s">
        <v>215</v>
      </c>
      <c r="D100" s="12"/>
      <c r="E100" s="12"/>
      <c r="F100" s="49"/>
      <c r="G100" s="10" t="s">
        <v>0</v>
      </c>
      <c r="H100" s="11">
        <f>SUM(G101,G106)</f>
        <v>193612382</v>
      </c>
      <c r="I100" s="10" t="s">
        <v>0</v>
      </c>
      <c r="J100" s="11">
        <f>SUM(I101,I106)</f>
        <v>235905309</v>
      </c>
    </row>
    <row r="101" spans="2:10" ht="15" customHeight="1">
      <c r="B101" s="14"/>
      <c r="C101" s="12"/>
      <c r="D101" s="12" t="s">
        <v>351</v>
      </c>
      <c r="E101" s="12"/>
      <c r="F101" s="49"/>
      <c r="G101" s="10">
        <f>SUM(G102:G105)</f>
        <v>189805527</v>
      </c>
      <c r="H101" s="11" t="s">
        <v>0</v>
      </c>
      <c r="I101" s="10">
        <f>SUM(I102:I105)</f>
        <v>235888847</v>
      </c>
      <c r="J101" s="11" t="s">
        <v>0</v>
      </c>
    </row>
    <row r="102" spans="2:10" ht="15" hidden="1" customHeight="1">
      <c r="B102" s="55"/>
      <c r="C102" s="56"/>
      <c r="D102" s="56"/>
      <c r="E102" s="56" t="s">
        <v>40</v>
      </c>
      <c r="F102" s="58"/>
      <c r="G102" s="10"/>
      <c r="H102" s="11"/>
      <c r="I102" s="10"/>
      <c r="J102" s="11"/>
    </row>
    <row r="103" spans="2:10" ht="15" hidden="1" customHeight="1">
      <c r="B103" s="55"/>
      <c r="C103" s="56"/>
      <c r="D103" s="56"/>
      <c r="E103" s="56" t="s">
        <v>41</v>
      </c>
      <c r="F103" s="58"/>
      <c r="G103" s="10">
        <v>115499999</v>
      </c>
      <c r="H103" s="11"/>
      <c r="I103" s="10">
        <v>124499999</v>
      </c>
      <c r="J103" s="11"/>
    </row>
    <row r="104" spans="2:10" ht="15" hidden="1" customHeight="1">
      <c r="B104" s="55"/>
      <c r="C104" s="56"/>
      <c r="D104" s="56"/>
      <c r="E104" s="56" t="s">
        <v>42</v>
      </c>
      <c r="F104" s="58"/>
      <c r="G104" s="10">
        <v>74305528</v>
      </c>
      <c r="H104" s="11"/>
      <c r="I104" s="10">
        <v>111388848</v>
      </c>
      <c r="J104" s="11"/>
    </row>
    <row r="105" spans="2:10" ht="15" hidden="1" customHeight="1">
      <c r="B105" s="55"/>
      <c r="C105" s="56"/>
      <c r="D105" s="56"/>
      <c r="E105" s="56" t="s">
        <v>43</v>
      </c>
      <c r="F105" s="58"/>
      <c r="G105" s="10"/>
      <c r="H105" s="11"/>
      <c r="I105" s="10"/>
      <c r="J105" s="11"/>
    </row>
    <row r="106" spans="2:10" ht="15" customHeight="1">
      <c r="B106" s="14"/>
      <c r="C106" s="12"/>
      <c r="D106" s="12" t="s">
        <v>352</v>
      </c>
      <c r="E106" s="12"/>
      <c r="F106" s="49"/>
      <c r="G106" s="15">
        <v>3806855</v>
      </c>
      <c r="H106" s="11"/>
      <c r="I106" s="15">
        <v>16462</v>
      </c>
      <c r="J106" s="11"/>
    </row>
    <row r="107" spans="2:10" ht="15" customHeight="1">
      <c r="B107" s="14"/>
      <c r="C107" s="12" t="s">
        <v>216</v>
      </c>
      <c r="D107" s="12"/>
      <c r="E107" s="12"/>
      <c r="F107" s="49"/>
      <c r="G107" s="10"/>
      <c r="H107" s="11">
        <v>20000000000</v>
      </c>
      <c r="I107" s="10"/>
      <c r="J107" s="11">
        <v>20000000000</v>
      </c>
    </row>
    <row r="108" spans="2:10" ht="15" customHeight="1">
      <c r="B108" s="14"/>
      <c r="C108" s="12" t="s">
        <v>217</v>
      </c>
      <c r="D108" s="12"/>
      <c r="E108" s="12"/>
      <c r="F108" s="49"/>
      <c r="G108" s="10"/>
      <c r="H108" s="11">
        <v>27000000000</v>
      </c>
      <c r="I108" s="10"/>
      <c r="J108" s="11">
        <v>6000000000</v>
      </c>
    </row>
    <row r="109" spans="2:10" ht="15" customHeight="1">
      <c r="B109" s="14"/>
      <c r="C109" s="12" t="s">
        <v>269</v>
      </c>
      <c r="D109" s="12"/>
      <c r="E109" s="12"/>
      <c r="F109" s="49"/>
      <c r="G109" s="10"/>
      <c r="H109" s="11">
        <v>250000000</v>
      </c>
      <c r="I109" s="10"/>
      <c r="J109" s="11">
        <v>100000000</v>
      </c>
    </row>
    <row r="110" spans="2:10" ht="15" customHeight="1">
      <c r="B110" s="14"/>
      <c r="C110" s="12" t="s">
        <v>218</v>
      </c>
      <c r="D110" s="12"/>
      <c r="E110" s="12"/>
      <c r="F110" s="49"/>
      <c r="G110" s="10" t="s">
        <v>0</v>
      </c>
      <c r="H110" s="11">
        <f>SUM(G111:G112)</f>
        <v>-12912188726</v>
      </c>
      <c r="I110" s="10" t="s">
        <v>0</v>
      </c>
      <c r="J110" s="11">
        <f>SUM(I111:I112)</f>
        <v>-12730267861</v>
      </c>
    </row>
    <row r="111" spans="2:10" ht="15" customHeight="1">
      <c r="B111" s="14"/>
      <c r="C111" s="12"/>
      <c r="D111" s="12" t="s">
        <v>270</v>
      </c>
      <c r="E111" s="12"/>
      <c r="F111" s="49"/>
      <c r="G111" s="10"/>
      <c r="H111" s="11"/>
      <c r="I111" s="10"/>
      <c r="J111" s="11"/>
    </row>
    <row r="112" spans="2:10" ht="15" customHeight="1">
      <c r="B112" s="14"/>
      <c r="C112" s="12"/>
      <c r="D112" s="12" t="s">
        <v>271</v>
      </c>
      <c r="E112" s="12"/>
      <c r="F112" s="49"/>
      <c r="G112" s="10">
        <v>-12912188726</v>
      </c>
      <c r="H112" s="11"/>
      <c r="I112" s="10">
        <v>-12730267861</v>
      </c>
      <c r="J112" s="11"/>
    </row>
    <row r="113" spans="1:10" ht="15" customHeight="1">
      <c r="B113" s="14" t="s">
        <v>350</v>
      </c>
      <c r="C113" s="12"/>
      <c r="D113" s="12"/>
      <c r="E113" s="12"/>
      <c r="F113" s="49"/>
      <c r="G113" s="10" t="s">
        <v>0</v>
      </c>
      <c r="H113" s="11">
        <f>SUM(H114,H132,H150,H152,H155,H158)</f>
        <v>1312572466103</v>
      </c>
      <c r="I113" s="10" t="s">
        <v>0</v>
      </c>
      <c r="J113" s="11">
        <f>SUM(J114,J132,J150,J152,J155,J158)</f>
        <v>435514955059</v>
      </c>
    </row>
    <row r="114" spans="1:10" ht="15" customHeight="1">
      <c r="B114" s="14"/>
      <c r="C114" s="12" t="s">
        <v>226</v>
      </c>
      <c r="D114" s="12"/>
      <c r="E114" s="12"/>
      <c r="F114" s="49"/>
      <c r="G114" s="10" t="s">
        <v>0</v>
      </c>
      <c r="H114" s="11">
        <f>SUM(G115,G122,G127,G130,G131)</f>
        <v>1303335206495</v>
      </c>
      <c r="I114" s="10" t="s">
        <v>0</v>
      </c>
      <c r="J114" s="11">
        <f>SUM(I115,I122,I127,I130,I131)</f>
        <v>427876967483</v>
      </c>
    </row>
    <row r="115" spans="1:10" ht="15" customHeight="1">
      <c r="B115" s="14"/>
      <c r="C115" s="12"/>
      <c r="D115" s="12" t="s">
        <v>277</v>
      </c>
      <c r="E115" s="12"/>
      <c r="F115" s="49"/>
      <c r="G115" s="10">
        <f>SUM(G116:G118)+G121</f>
        <v>902884587140</v>
      </c>
      <c r="H115" s="11" t="s">
        <v>0</v>
      </c>
      <c r="I115" s="10">
        <f>SUM(I116:I118)+I121</f>
        <v>106030971657</v>
      </c>
      <c r="J115" s="11" t="s">
        <v>0</v>
      </c>
    </row>
    <row r="116" spans="1:10" ht="15" hidden="1" customHeight="1">
      <c r="B116" s="55"/>
      <c r="C116" s="56"/>
      <c r="D116" s="56"/>
      <c r="E116" s="56" t="s">
        <v>47</v>
      </c>
      <c r="F116" s="58"/>
      <c r="G116" s="10">
        <v>76520836769</v>
      </c>
      <c r="H116" s="11"/>
      <c r="I116" s="10">
        <v>100324291903</v>
      </c>
      <c r="J116" s="11"/>
    </row>
    <row r="117" spans="1:10" ht="15" hidden="1" customHeight="1">
      <c r="B117" s="55"/>
      <c r="C117" s="56"/>
      <c r="D117" s="56"/>
      <c r="E117" s="56" t="s">
        <v>48</v>
      </c>
      <c r="F117" s="58"/>
      <c r="G117" s="10">
        <v>818057077033</v>
      </c>
      <c r="H117" s="11"/>
      <c r="I117" s="10"/>
      <c r="J117" s="11"/>
    </row>
    <row r="118" spans="1:10" ht="15" hidden="1" customHeight="1">
      <c r="B118" s="55"/>
      <c r="C118" s="56"/>
      <c r="D118" s="56"/>
      <c r="E118" s="56" t="s">
        <v>49</v>
      </c>
      <c r="F118" s="58"/>
      <c r="G118" s="10">
        <f>SUM(G119:G120)</f>
        <v>7299123338</v>
      </c>
      <c r="H118" s="11" t="s">
        <v>0</v>
      </c>
      <c r="I118" s="10">
        <f>SUM(I119:I120)</f>
        <v>5701809754</v>
      </c>
      <c r="J118" s="11" t="s">
        <v>0</v>
      </c>
    </row>
    <row r="119" spans="1:10" ht="15" hidden="1" customHeight="1">
      <c r="B119" s="55"/>
      <c r="C119" s="56"/>
      <c r="D119" s="56"/>
      <c r="E119" s="56"/>
      <c r="F119" s="58" t="s">
        <v>50</v>
      </c>
      <c r="G119" s="10">
        <v>7103022800</v>
      </c>
      <c r="H119" s="11"/>
      <c r="I119" s="10">
        <v>5687008000</v>
      </c>
      <c r="J119" s="11"/>
    </row>
    <row r="120" spans="1:10" ht="15" hidden="1" customHeight="1">
      <c r="A120" s="38"/>
      <c r="B120" s="55"/>
      <c r="C120" s="56"/>
      <c r="D120" s="56"/>
      <c r="E120" s="56"/>
      <c r="F120" s="58" t="s">
        <v>51</v>
      </c>
      <c r="G120" s="10">
        <v>196100538</v>
      </c>
      <c r="H120" s="11"/>
      <c r="I120" s="10">
        <v>14801754</v>
      </c>
      <c r="J120" s="11"/>
    </row>
    <row r="121" spans="1:10" ht="15" hidden="1" customHeight="1">
      <c r="A121" s="38"/>
      <c r="B121" s="55"/>
      <c r="C121" s="56"/>
      <c r="D121" s="56"/>
      <c r="E121" s="56" t="s">
        <v>311</v>
      </c>
      <c r="F121" s="58"/>
      <c r="G121" s="10">
        <v>1007550000</v>
      </c>
      <c r="H121" s="11"/>
      <c r="I121" s="10">
        <v>4870000</v>
      </c>
      <c r="J121" s="11"/>
    </row>
    <row r="122" spans="1:10" ht="15" customHeight="1">
      <c r="B122" s="14"/>
      <c r="C122" s="12"/>
      <c r="D122" s="12" t="s">
        <v>227</v>
      </c>
      <c r="E122" s="12"/>
      <c r="F122" s="49"/>
      <c r="G122" s="10">
        <f>SUM(G123:G124)</f>
        <v>3975142076</v>
      </c>
      <c r="H122" s="11" t="s">
        <v>0</v>
      </c>
      <c r="I122" s="10">
        <f>SUM(I123:I124)</f>
        <v>2169597895</v>
      </c>
      <c r="J122" s="11" t="s">
        <v>0</v>
      </c>
    </row>
    <row r="123" spans="1:10" ht="15" hidden="1" customHeight="1">
      <c r="B123" s="55"/>
      <c r="C123" s="56"/>
      <c r="D123" s="56"/>
      <c r="E123" s="56" t="s">
        <v>47</v>
      </c>
      <c r="F123" s="58"/>
      <c r="G123" s="10">
        <v>3928991734</v>
      </c>
      <c r="H123" s="11"/>
      <c r="I123" s="10">
        <v>2157732261</v>
      </c>
      <c r="J123" s="11"/>
    </row>
    <row r="124" spans="1:10" ht="15" hidden="1" customHeight="1">
      <c r="B124" s="55"/>
      <c r="C124" s="56"/>
      <c r="D124" s="56"/>
      <c r="E124" s="56" t="s">
        <v>52</v>
      </c>
      <c r="F124" s="58"/>
      <c r="G124" s="10">
        <f>SUM(G125:G126)</f>
        <v>46150342</v>
      </c>
      <c r="H124" s="11" t="s">
        <v>0</v>
      </c>
      <c r="I124" s="10">
        <f>SUM(I125:I126)</f>
        <v>11865634</v>
      </c>
      <c r="J124" s="11" t="s">
        <v>0</v>
      </c>
    </row>
    <row r="125" spans="1:10" ht="15" hidden="1" customHeight="1">
      <c r="B125" s="55"/>
      <c r="C125" s="56"/>
      <c r="D125" s="56"/>
      <c r="E125" s="56"/>
      <c r="F125" s="58" t="s">
        <v>53</v>
      </c>
      <c r="G125" s="10">
        <v>32497674</v>
      </c>
      <c r="H125" s="11"/>
      <c r="I125" s="10">
        <v>9419398</v>
      </c>
      <c r="J125" s="11"/>
    </row>
    <row r="126" spans="1:10" ht="15" hidden="1" customHeight="1">
      <c r="B126" s="55"/>
      <c r="C126" s="56"/>
      <c r="D126" s="56"/>
      <c r="E126" s="56"/>
      <c r="F126" s="58" t="s">
        <v>54</v>
      </c>
      <c r="G126" s="10">
        <v>13652668</v>
      </c>
      <c r="H126" s="11"/>
      <c r="I126" s="10">
        <v>2446236</v>
      </c>
      <c r="J126" s="11"/>
    </row>
    <row r="127" spans="1:10" ht="15" customHeight="1">
      <c r="B127" s="14"/>
      <c r="C127" s="12"/>
      <c r="D127" s="12" t="s">
        <v>278</v>
      </c>
      <c r="E127" s="12"/>
      <c r="F127" s="49"/>
      <c r="G127" s="15">
        <f>SUM(G128:G129)</f>
        <v>395219957813</v>
      </c>
      <c r="H127" s="11"/>
      <c r="I127" s="15">
        <f>SUM(I128:I129)</f>
        <v>318585699059</v>
      </c>
      <c r="J127" s="11"/>
    </row>
    <row r="128" spans="1:10" ht="15" hidden="1" customHeight="1">
      <c r="B128" s="55"/>
      <c r="C128" s="56"/>
      <c r="D128" s="56"/>
      <c r="E128" s="56" t="s">
        <v>103</v>
      </c>
      <c r="F128" s="58"/>
      <c r="G128" s="10">
        <v>394673749290</v>
      </c>
      <c r="H128" s="11"/>
      <c r="I128" s="10">
        <v>302114733006</v>
      </c>
      <c r="J128" s="11"/>
    </row>
    <row r="129" spans="2:10" ht="15" hidden="1" customHeight="1">
      <c r="B129" s="55"/>
      <c r="C129" s="56"/>
      <c r="D129" s="56"/>
      <c r="E129" s="56" t="s">
        <v>104</v>
      </c>
      <c r="F129" s="58"/>
      <c r="G129" s="10">
        <v>546208523</v>
      </c>
      <c r="H129" s="11"/>
      <c r="I129" s="10">
        <v>16470966053</v>
      </c>
      <c r="J129" s="11"/>
    </row>
    <row r="130" spans="2:10" ht="15" customHeight="1">
      <c r="B130" s="14"/>
      <c r="C130" s="12"/>
      <c r="D130" s="12" t="s">
        <v>228</v>
      </c>
      <c r="E130" s="12"/>
      <c r="F130" s="49"/>
      <c r="G130" s="10">
        <v>1255519466</v>
      </c>
      <c r="H130" s="11"/>
      <c r="I130" s="10">
        <v>1090698872</v>
      </c>
      <c r="J130" s="11"/>
    </row>
    <row r="131" spans="2:10" ht="15" customHeight="1">
      <c r="B131" s="14"/>
      <c r="C131" s="12"/>
      <c r="D131" s="12" t="s">
        <v>279</v>
      </c>
      <c r="E131" s="12"/>
      <c r="F131" s="49"/>
      <c r="G131" s="10"/>
      <c r="H131" s="11" t="s">
        <v>0</v>
      </c>
      <c r="I131" s="10"/>
      <c r="J131" s="11" t="s">
        <v>0</v>
      </c>
    </row>
    <row r="132" spans="2:10" ht="15" customHeight="1">
      <c r="B132" s="14"/>
      <c r="C132" s="12" t="s">
        <v>229</v>
      </c>
      <c r="D132" s="12"/>
      <c r="E132" s="12"/>
      <c r="F132" s="49"/>
      <c r="G132" s="10" t="s">
        <v>0</v>
      </c>
      <c r="H132" s="11">
        <f>SUM(G133,G138,G148,G149)</f>
        <v>6953060697</v>
      </c>
      <c r="I132" s="10" t="s">
        <v>0</v>
      </c>
      <c r="J132" s="11">
        <f>SUM(I133,I138,I148,I149)</f>
        <v>5756870588</v>
      </c>
    </row>
    <row r="133" spans="2:10" ht="15" customHeight="1">
      <c r="B133" s="14"/>
      <c r="C133" s="12"/>
      <c r="D133" s="12" t="s">
        <v>331</v>
      </c>
      <c r="E133" s="12"/>
      <c r="F133" s="49"/>
      <c r="G133" s="10">
        <f>SUM(G134:G137)</f>
        <v>856468619</v>
      </c>
      <c r="H133" s="11" t="s">
        <v>0</v>
      </c>
      <c r="I133" s="10">
        <f>SUM(I134:I137)</f>
        <v>609561355</v>
      </c>
      <c r="J133" s="11" t="s">
        <v>0</v>
      </c>
    </row>
    <row r="134" spans="2:10" ht="15" hidden="1" customHeight="1">
      <c r="B134" s="55"/>
      <c r="C134" s="56"/>
      <c r="D134" s="56"/>
      <c r="E134" s="56" t="s">
        <v>55</v>
      </c>
      <c r="F134" s="58"/>
      <c r="G134" s="10">
        <v>799263334</v>
      </c>
      <c r="H134" s="11"/>
      <c r="I134" s="10">
        <v>564845020</v>
      </c>
      <c r="J134" s="11"/>
    </row>
    <row r="135" spans="2:10" ht="15" hidden="1" customHeight="1">
      <c r="B135" s="55"/>
      <c r="C135" s="56"/>
      <c r="D135" s="56"/>
      <c r="E135" s="56" t="s">
        <v>56</v>
      </c>
      <c r="F135" s="58"/>
      <c r="G135" s="10"/>
      <c r="H135" s="11"/>
      <c r="I135" s="10"/>
      <c r="J135" s="11"/>
    </row>
    <row r="136" spans="2:10" ht="15" hidden="1" customHeight="1">
      <c r="B136" s="55"/>
      <c r="C136" s="56"/>
      <c r="D136" s="56"/>
      <c r="E136" s="56" t="s">
        <v>57</v>
      </c>
      <c r="F136" s="58"/>
      <c r="G136" s="10">
        <v>16294290</v>
      </c>
      <c r="H136" s="11"/>
      <c r="I136" s="10">
        <v>11284440</v>
      </c>
      <c r="J136" s="11"/>
    </row>
    <row r="137" spans="2:10" ht="15" hidden="1" customHeight="1">
      <c r="B137" s="55"/>
      <c r="C137" s="56"/>
      <c r="D137" s="56"/>
      <c r="E137" s="56" t="s">
        <v>310</v>
      </c>
      <c r="F137" s="58"/>
      <c r="G137" s="10">
        <v>40910995</v>
      </c>
      <c r="H137" s="11"/>
      <c r="I137" s="10">
        <v>33431895</v>
      </c>
      <c r="J137" s="11"/>
    </row>
    <row r="138" spans="2:10" ht="15" customHeight="1">
      <c r="B138" s="14"/>
      <c r="C138" s="12"/>
      <c r="D138" s="12" t="s">
        <v>280</v>
      </c>
      <c r="E138" s="12"/>
      <c r="F138" s="49"/>
      <c r="G138" s="10">
        <f>SUM(G139:G143)</f>
        <v>5219770169</v>
      </c>
      <c r="H138" s="11" t="s">
        <v>0</v>
      </c>
      <c r="I138" s="10">
        <f>SUM(I139:I143)+I147</f>
        <v>4574910063</v>
      </c>
      <c r="J138" s="11" t="s">
        <v>0</v>
      </c>
    </row>
    <row r="139" spans="2:10" ht="15" hidden="1" customHeight="1">
      <c r="B139" s="55"/>
      <c r="C139" s="56"/>
      <c r="D139" s="56"/>
      <c r="E139" s="56" t="s">
        <v>58</v>
      </c>
      <c r="F139" s="58"/>
      <c r="G139" s="10">
        <v>1041559255</v>
      </c>
      <c r="H139" s="11"/>
      <c r="I139" s="10">
        <v>1142445154</v>
      </c>
      <c r="J139" s="11"/>
    </row>
    <row r="140" spans="2:10" ht="15" hidden="1" customHeight="1">
      <c r="B140" s="55"/>
      <c r="C140" s="56"/>
      <c r="D140" s="56"/>
      <c r="E140" s="56" t="s">
        <v>59</v>
      </c>
      <c r="F140" s="58"/>
      <c r="G140" s="10">
        <v>3345085762</v>
      </c>
      <c r="H140" s="11"/>
      <c r="I140" s="10">
        <v>2659526644</v>
      </c>
      <c r="J140" s="11"/>
    </row>
    <row r="141" spans="2:10" ht="15" hidden="1" customHeight="1">
      <c r="B141" s="55"/>
      <c r="C141" s="56"/>
      <c r="D141" s="56"/>
      <c r="E141" s="56" t="s">
        <v>402</v>
      </c>
      <c r="F141" s="58"/>
      <c r="G141" s="10">
        <v>356646573</v>
      </c>
      <c r="H141" s="11"/>
      <c r="I141" s="10">
        <v>211050955</v>
      </c>
      <c r="J141" s="11"/>
    </row>
    <row r="142" spans="2:10" ht="15" hidden="1" customHeight="1">
      <c r="B142" s="55"/>
      <c r="C142" s="56"/>
      <c r="D142" s="56"/>
      <c r="E142" s="56" t="s">
        <v>403</v>
      </c>
      <c r="F142" s="58"/>
      <c r="G142" s="10"/>
      <c r="H142" s="11"/>
      <c r="I142" s="10">
        <v>44030138</v>
      </c>
      <c r="J142" s="11"/>
    </row>
    <row r="143" spans="2:10" ht="15" hidden="1" customHeight="1">
      <c r="B143" s="55"/>
      <c r="C143" s="56"/>
      <c r="D143" s="56"/>
      <c r="E143" s="56" t="s">
        <v>404</v>
      </c>
      <c r="F143" s="58"/>
      <c r="G143" s="10">
        <f>SUM(G144:G146)</f>
        <v>476478579</v>
      </c>
      <c r="H143" s="11"/>
      <c r="I143" s="10">
        <f>SUM(I144:I146)</f>
        <v>498131145</v>
      </c>
      <c r="J143" s="11"/>
    </row>
    <row r="144" spans="2:10" ht="15" hidden="1" customHeight="1">
      <c r="B144" s="55"/>
      <c r="C144" s="56"/>
      <c r="D144" s="56"/>
      <c r="E144" s="56"/>
      <c r="F144" s="58" t="s">
        <v>60</v>
      </c>
      <c r="G144" s="10">
        <v>476351427</v>
      </c>
      <c r="H144" s="11"/>
      <c r="I144" s="10">
        <v>497647043</v>
      </c>
      <c r="J144" s="11"/>
    </row>
    <row r="145" spans="1:10" ht="15" hidden="1" customHeight="1">
      <c r="A145" s="34"/>
      <c r="B145" s="55"/>
      <c r="C145" s="56"/>
      <c r="D145" s="56"/>
      <c r="E145" s="56"/>
      <c r="F145" s="58" t="s">
        <v>61</v>
      </c>
      <c r="G145" s="10">
        <v>127152</v>
      </c>
      <c r="H145" s="11"/>
      <c r="I145" s="10">
        <v>484102</v>
      </c>
      <c r="J145" s="11"/>
    </row>
    <row r="146" spans="1:10" ht="15" hidden="1" customHeight="1">
      <c r="B146" s="55"/>
      <c r="C146" s="56"/>
      <c r="D146" s="56"/>
      <c r="E146" s="56"/>
      <c r="F146" s="58" t="s">
        <v>1</v>
      </c>
      <c r="G146" s="10"/>
      <c r="H146" s="11"/>
      <c r="I146" s="10"/>
      <c r="J146" s="11"/>
    </row>
    <row r="147" spans="1:10" ht="15" hidden="1" customHeight="1">
      <c r="B147" s="55"/>
      <c r="C147" s="56"/>
      <c r="D147" s="56"/>
      <c r="E147" s="56" t="s">
        <v>405</v>
      </c>
      <c r="F147" s="58"/>
      <c r="G147" s="10"/>
      <c r="H147" s="11"/>
      <c r="I147" s="10">
        <v>19726027</v>
      </c>
      <c r="J147" s="11"/>
    </row>
    <row r="148" spans="1:10" ht="15" customHeight="1">
      <c r="B148" s="14"/>
      <c r="C148" s="12"/>
      <c r="D148" s="12" t="s">
        <v>281</v>
      </c>
      <c r="E148" s="12"/>
      <c r="F148" s="49"/>
      <c r="G148" s="10"/>
      <c r="H148" s="11"/>
      <c r="I148" s="10"/>
      <c r="J148" s="11"/>
    </row>
    <row r="149" spans="1:10" ht="15" customHeight="1">
      <c r="B149" s="14"/>
      <c r="C149" s="12"/>
      <c r="D149" s="12" t="s">
        <v>282</v>
      </c>
      <c r="E149" s="12"/>
      <c r="F149" s="49"/>
      <c r="G149" s="10">
        <v>876821909</v>
      </c>
      <c r="H149" s="11"/>
      <c r="I149" s="10">
        <v>572399170</v>
      </c>
      <c r="J149" s="11"/>
    </row>
    <row r="150" spans="1:10" ht="15" customHeight="1">
      <c r="B150" s="14"/>
      <c r="C150" s="12" t="s">
        <v>339</v>
      </c>
      <c r="D150" s="12"/>
      <c r="E150" s="12"/>
      <c r="F150" s="49"/>
      <c r="G150" s="10" t="s">
        <v>0</v>
      </c>
      <c r="H150" s="11">
        <f>SUM(G151:G151)</f>
        <v>2294031962</v>
      </c>
      <c r="I150" s="10" t="s">
        <v>0</v>
      </c>
      <c r="J150" s="11">
        <f>SUM(I151:I151)</f>
        <v>2224532351</v>
      </c>
    </row>
    <row r="151" spans="1:10" ht="15" customHeight="1">
      <c r="B151" s="14"/>
      <c r="C151" s="12"/>
      <c r="D151" s="12" t="s">
        <v>232</v>
      </c>
      <c r="E151" s="12"/>
      <c r="F151" s="49"/>
      <c r="G151" s="10">
        <v>2294031962</v>
      </c>
      <c r="H151" s="11"/>
      <c r="I151" s="10">
        <v>2224532351</v>
      </c>
      <c r="J151" s="11"/>
    </row>
    <row r="152" spans="1:10" ht="15" customHeight="1">
      <c r="B152" s="14"/>
      <c r="C152" s="12" t="s">
        <v>340</v>
      </c>
      <c r="D152" s="12"/>
      <c r="E152" s="12"/>
      <c r="F152" s="49"/>
      <c r="G152" s="10" t="s">
        <v>0</v>
      </c>
      <c r="H152" s="11">
        <f>SUM(G153:G154)</f>
        <v>273049422</v>
      </c>
      <c r="I152" s="10" t="s">
        <v>0</v>
      </c>
      <c r="J152" s="11">
        <f>SUM(I153:I154)</f>
        <v>44785100</v>
      </c>
    </row>
    <row r="153" spans="1:10" ht="15" customHeight="1">
      <c r="B153" s="14"/>
      <c r="C153" s="12"/>
      <c r="D153" s="12" t="s">
        <v>353</v>
      </c>
      <c r="E153" s="12"/>
      <c r="F153" s="49"/>
      <c r="G153" s="10">
        <v>183018287</v>
      </c>
      <c r="H153" s="11"/>
      <c r="I153" s="10">
        <v>44785100</v>
      </c>
      <c r="J153" s="11"/>
    </row>
    <row r="154" spans="1:10" ht="15" customHeight="1">
      <c r="B154" s="14"/>
      <c r="C154" s="12"/>
      <c r="D154" s="12" t="s">
        <v>354</v>
      </c>
      <c r="E154" s="12"/>
      <c r="F154" s="49"/>
      <c r="G154" s="15">
        <v>90031135</v>
      </c>
      <c r="H154" s="11"/>
      <c r="I154" s="15"/>
      <c r="J154" s="11"/>
    </row>
    <row r="155" spans="1:10" ht="15" customHeight="1">
      <c r="B155" s="14"/>
      <c r="C155" s="12" t="s">
        <v>341</v>
      </c>
      <c r="D155" s="12"/>
      <c r="E155" s="12"/>
      <c r="F155" s="49"/>
      <c r="G155" s="10" t="s">
        <v>0</v>
      </c>
      <c r="H155" s="11">
        <f>SUM(G156:G157)</f>
        <v>-257566071</v>
      </c>
      <c r="I155" s="10" t="s">
        <v>0</v>
      </c>
      <c r="J155" s="11">
        <f>SUM(I156:I157)</f>
        <v>-366433351</v>
      </c>
    </row>
    <row r="156" spans="1:10" ht="15" customHeight="1">
      <c r="B156" s="14"/>
      <c r="C156" s="12"/>
      <c r="D156" s="12" t="s">
        <v>285</v>
      </c>
      <c r="E156" s="12"/>
      <c r="F156" s="49"/>
      <c r="G156" s="10">
        <v>-211043343</v>
      </c>
      <c r="H156" s="11"/>
      <c r="I156" s="10">
        <v>-301010623</v>
      </c>
      <c r="J156" s="11"/>
    </row>
    <row r="157" spans="1:10" ht="15" customHeight="1">
      <c r="B157" s="14"/>
      <c r="C157" s="12"/>
      <c r="D157" s="12" t="s">
        <v>286</v>
      </c>
      <c r="E157" s="12"/>
      <c r="F157" s="49"/>
      <c r="G157" s="10">
        <v>-46522728</v>
      </c>
      <c r="H157" s="11"/>
      <c r="I157" s="10">
        <v>-65422728</v>
      </c>
      <c r="J157" s="11"/>
    </row>
    <row r="158" spans="1:10" ht="15" customHeight="1">
      <c r="B158" s="14"/>
      <c r="C158" s="12" t="s">
        <v>342</v>
      </c>
      <c r="D158" s="12"/>
      <c r="E158" s="12"/>
      <c r="F158" s="49"/>
      <c r="G158" s="10"/>
      <c r="H158" s="11">
        <v>-25316402</v>
      </c>
      <c r="I158" s="10"/>
      <c r="J158" s="11">
        <v>-21767112</v>
      </c>
    </row>
    <row r="159" spans="1:10" ht="15" customHeight="1">
      <c r="B159" s="14" t="s">
        <v>333</v>
      </c>
      <c r="C159" s="12"/>
      <c r="D159" s="12"/>
      <c r="E159" s="12"/>
      <c r="F159" s="49"/>
      <c r="G159" s="10" t="s">
        <v>0</v>
      </c>
      <c r="H159" s="11">
        <f>SUM(G160)</f>
        <v>4349291724</v>
      </c>
      <c r="I159" s="10" t="s">
        <v>0</v>
      </c>
      <c r="J159" s="11">
        <f>SUM(I160)</f>
        <v>5473779385</v>
      </c>
    </row>
    <row r="160" spans="1:10" ht="15" customHeight="1">
      <c r="B160" s="14"/>
      <c r="C160" s="12" t="s">
        <v>219</v>
      </c>
      <c r="D160" s="12"/>
      <c r="E160" s="12"/>
      <c r="F160" s="49"/>
      <c r="G160" s="10">
        <f>SUM(G161:G165)</f>
        <v>4349291724</v>
      </c>
      <c r="H160" s="11" t="s">
        <v>0</v>
      </c>
      <c r="I160" s="10">
        <f>SUM(I161:I165)</f>
        <v>5473779385</v>
      </c>
      <c r="J160" s="11" t="s">
        <v>0</v>
      </c>
    </row>
    <row r="161" spans="2:10" ht="15" customHeight="1">
      <c r="B161" s="14"/>
      <c r="C161" s="12"/>
      <c r="D161" s="12" t="s">
        <v>272</v>
      </c>
      <c r="E161" s="12"/>
      <c r="F161" s="49"/>
      <c r="G161" s="10">
        <v>801340429</v>
      </c>
      <c r="H161" s="11"/>
      <c r="I161" s="10">
        <v>802203529</v>
      </c>
      <c r="J161" s="11"/>
    </row>
    <row r="162" spans="2:10" ht="15" customHeight="1">
      <c r="B162" s="14"/>
      <c r="C162" s="12"/>
      <c r="D162" s="12" t="s">
        <v>273</v>
      </c>
      <c r="E162" s="12"/>
      <c r="F162" s="49"/>
      <c r="G162" s="10">
        <v>22684746396</v>
      </c>
      <c r="H162" s="11"/>
      <c r="I162" s="10">
        <v>23535730996</v>
      </c>
      <c r="J162" s="11"/>
    </row>
    <row r="163" spans="2:10" ht="15" customHeight="1">
      <c r="B163" s="14"/>
      <c r="C163" s="12"/>
      <c r="D163" s="12" t="s">
        <v>220</v>
      </c>
      <c r="E163" s="12"/>
      <c r="F163" s="49"/>
      <c r="G163" s="10"/>
      <c r="H163" s="11"/>
      <c r="I163" s="10"/>
      <c r="J163" s="11"/>
    </row>
    <row r="164" spans="2:10" ht="15" customHeight="1">
      <c r="B164" s="14"/>
      <c r="C164" s="12"/>
      <c r="D164" s="12" t="s">
        <v>274</v>
      </c>
      <c r="E164" s="12"/>
      <c r="F164" s="49"/>
      <c r="G164" s="10"/>
      <c r="H164" s="11"/>
      <c r="I164" s="10"/>
      <c r="J164" s="11"/>
    </row>
    <row r="165" spans="2:10" ht="15" customHeight="1">
      <c r="B165" s="14"/>
      <c r="C165" s="12"/>
      <c r="D165" s="12" t="s">
        <v>275</v>
      </c>
      <c r="E165" s="12"/>
      <c r="F165" s="49"/>
      <c r="G165" s="10">
        <f>SUM(G166:G168)</f>
        <v>-19136795101</v>
      </c>
      <c r="H165" s="11"/>
      <c r="I165" s="10">
        <f>SUM(I166:I168)</f>
        <v>-18864155140</v>
      </c>
      <c r="J165" s="11"/>
    </row>
    <row r="166" spans="2:10" ht="15" hidden="1" customHeight="1">
      <c r="B166" s="55"/>
      <c r="C166" s="56"/>
      <c r="D166" s="56"/>
      <c r="E166" s="56" t="s">
        <v>44</v>
      </c>
      <c r="F166" s="58"/>
      <c r="G166" s="10">
        <v>-391200511</v>
      </c>
      <c r="H166" s="11"/>
      <c r="I166" s="10">
        <v>-387399441</v>
      </c>
      <c r="J166" s="11"/>
    </row>
    <row r="167" spans="2:10" ht="15" hidden="1" customHeight="1">
      <c r="B167" s="55"/>
      <c r="C167" s="56"/>
      <c r="D167" s="56"/>
      <c r="E167" s="56" t="s">
        <v>45</v>
      </c>
      <c r="F167" s="58"/>
      <c r="G167" s="10">
        <v>-18745594590</v>
      </c>
      <c r="H167" s="11"/>
      <c r="I167" s="10">
        <v>-18476755699</v>
      </c>
      <c r="J167" s="11"/>
    </row>
    <row r="168" spans="2:10" ht="15" hidden="1" customHeight="1">
      <c r="B168" s="55"/>
      <c r="C168" s="56"/>
      <c r="D168" s="56"/>
      <c r="E168" s="56" t="s">
        <v>46</v>
      </c>
      <c r="F168" s="58"/>
      <c r="G168" s="10"/>
      <c r="H168" s="11"/>
      <c r="I168" s="10"/>
      <c r="J168" s="11"/>
    </row>
    <row r="169" spans="2:10" ht="15" customHeight="1">
      <c r="B169" s="14" t="s">
        <v>373</v>
      </c>
      <c r="C169" s="12"/>
      <c r="D169" s="12"/>
      <c r="E169" s="12"/>
      <c r="F169" s="49"/>
      <c r="G169" s="10" t="s">
        <v>0</v>
      </c>
      <c r="H169" s="11">
        <f>SUM(H170)</f>
        <v>16699832428</v>
      </c>
      <c r="I169" s="10" t="s">
        <v>0</v>
      </c>
      <c r="J169" s="11">
        <f>SUM(J170)</f>
        <v>19301839623</v>
      </c>
    </row>
    <row r="170" spans="2:10" ht="15" customHeight="1">
      <c r="B170" s="14"/>
      <c r="C170" s="12" t="s">
        <v>276</v>
      </c>
      <c r="D170" s="12"/>
      <c r="E170" s="12"/>
      <c r="F170" s="49"/>
      <c r="G170" s="10" t="s">
        <v>0</v>
      </c>
      <c r="H170" s="11">
        <f>SUM(G171:G175)</f>
        <v>16699832428</v>
      </c>
      <c r="I170" s="10" t="s">
        <v>0</v>
      </c>
      <c r="J170" s="11">
        <f>SUM(I171:I175)</f>
        <v>19301839623</v>
      </c>
    </row>
    <row r="171" spans="2:10" ht="15" customHeight="1">
      <c r="B171" s="14"/>
      <c r="C171" s="12"/>
      <c r="D171" s="12" t="s">
        <v>221</v>
      </c>
      <c r="E171" s="12"/>
      <c r="F171" s="49"/>
      <c r="G171" s="10">
        <v>4115617790</v>
      </c>
      <c r="H171" s="11"/>
      <c r="I171" s="10">
        <v>4138867790</v>
      </c>
      <c r="J171" s="11"/>
    </row>
    <row r="172" spans="2:10" ht="15" customHeight="1">
      <c r="B172" s="14"/>
      <c r="C172" s="12"/>
      <c r="D172" s="12" t="s">
        <v>222</v>
      </c>
      <c r="E172" s="12"/>
      <c r="F172" s="49"/>
      <c r="G172" s="10">
        <v>418798220</v>
      </c>
      <c r="H172" s="11"/>
      <c r="I172" s="10">
        <v>418798220</v>
      </c>
      <c r="J172" s="11"/>
    </row>
    <row r="173" spans="2:10" ht="15" customHeight="1">
      <c r="B173" s="14"/>
      <c r="C173" s="12"/>
      <c r="D173" s="12" t="s">
        <v>223</v>
      </c>
      <c r="E173" s="12"/>
      <c r="F173" s="49"/>
      <c r="G173" s="10">
        <v>8508984126</v>
      </c>
      <c r="H173" s="11"/>
      <c r="I173" s="10">
        <v>11087741321</v>
      </c>
      <c r="J173" s="11"/>
    </row>
    <row r="174" spans="2:10" ht="15" customHeight="1">
      <c r="B174" s="14"/>
      <c r="C174" s="12"/>
      <c r="D174" s="12" t="s">
        <v>224</v>
      </c>
      <c r="E174" s="12"/>
      <c r="F174" s="49"/>
      <c r="G174" s="10">
        <v>11718000</v>
      </c>
      <c r="H174" s="11"/>
      <c r="I174" s="10">
        <v>11718000</v>
      </c>
      <c r="J174" s="11"/>
    </row>
    <row r="175" spans="2:10" ht="15" customHeight="1">
      <c r="B175" s="14"/>
      <c r="C175" s="12"/>
      <c r="D175" s="12" t="s">
        <v>225</v>
      </c>
      <c r="E175" s="12"/>
      <c r="F175" s="49"/>
      <c r="G175" s="10">
        <v>3644714292</v>
      </c>
      <c r="H175" s="11"/>
      <c r="I175" s="10">
        <v>3644714292</v>
      </c>
      <c r="J175" s="11"/>
    </row>
    <row r="176" spans="2:10" ht="15" customHeight="1">
      <c r="B176" s="14" t="s">
        <v>358</v>
      </c>
      <c r="C176" s="12"/>
      <c r="D176" s="12"/>
      <c r="E176" s="12"/>
      <c r="F176" s="49"/>
      <c r="G176" s="10"/>
      <c r="H176" s="11">
        <v>600300003</v>
      </c>
      <c r="I176" s="10"/>
      <c r="J176" s="11">
        <v>4476335563</v>
      </c>
    </row>
    <row r="177" spans="1:10" ht="15" customHeight="1">
      <c r="A177" s="38"/>
      <c r="B177" s="14" t="s">
        <v>374</v>
      </c>
      <c r="C177" s="12"/>
      <c r="D177" s="12"/>
      <c r="E177" s="12"/>
      <c r="F177" s="49"/>
      <c r="G177" s="10" t="s">
        <v>0</v>
      </c>
      <c r="H177" s="11">
        <v>1710310916</v>
      </c>
      <c r="I177" s="10" t="s">
        <v>0</v>
      </c>
      <c r="J177" s="11"/>
    </row>
    <row r="178" spans="1:10" ht="15" customHeight="1">
      <c r="B178" s="14" t="s">
        <v>375</v>
      </c>
      <c r="C178" s="12"/>
      <c r="D178" s="12"/>
      <c r="E178" s="12"/>
      <c r="F178" s="49"/>
      <c r="G178" s="10" t="s">
        <v>0</v>
      </c>
      <c r="H178" s="11">
        <f>SUM(H179,H182,H187,H190)</f>
        <v>4787204815</v>
      </c>
      <c r="I178" s="10" t="s">
        <v>0</v>
      </c>
      <c r="J178" s="11">
        <f>SUM(J179,J182,J187,J190)</f>
        <v>2081083480</v>
      </c>
    </row>
    <row r="179" spans="1:10" ht="15" customHeight="1">
      <c r="B179" s="14"/>
      <c r="C179" s="12" t="s">
        <v>343</v>
      </c>
      <c r="D179" s="12"/>
      <c r="E179" s="12"/>
      <c r="F179" s="49"/>
      <c r="G179" s="10" t="s">
        <v>0</v>
      </c>
      <c r="H179" s="11">
        <f>SUM(G180:G181)</f>
        <v>3067476664</v>
      </c>
      <c r="I179" s="10" t="s">
        <v>0</v>
      </c>
      <c r="J179" s="11">
        <f>SUM(I180:I181)</f>
        <v>1359312892</v>
      </c>
    </row>
    <row r="180" spans="1:10" ht="15" customHeight="1">
      <c r="B180" s="14"/>
      <c r="C180" s="12"/>
      <c r="D180" s="12" t="s">
        <v>230</v>
      </c>
      <c r="E180" s="12"/>
      <c r="F180" s="49"/>
      <c r="G180" s="10">
        <v>2889937971</v>
      </c>
      <c r="H180" s="11"/>
      <c r="I180" s="10">
        <v>1156798316</v>
      </c>
      <c r="J180" s="11"/>
    </row>
    <row r="181" spans="1:10" ht="15" customHeight="1">
      <c r="B181" s="14"/>
      <c r="C181" s="12"/>
      <c r="D181" s="12" t="s">
        <v>283</v>
      </c>
      <c r="E181" s="12"/>
      <c r="F181" s="49"/>
      <c r="G181" s="10">
        <v>177538693</v>
      </c>
      <c r="H181" s="11"/>
      <c r="I181" s="10">
        <v>202514576</v>
      </c>
      <c r="J181" s="11"/>
    </row>
    <row r="182" spans="1:10" ht="15" customHeight="1">
      <c r="B182" s="14"/>
      <c r="C182" s="12" t="s">
        <v>344</v>
      </c>
      <c r="D182" s="12"/>
      <c r="E182" s="12"/>
      <c r="F182" s="49"/>
      <c r="G182" s="10" t="s">
        <v>0</v>
      </c>
      <c r="H182" s="11">
        <f>SUM(G183:G186)</f>
        <v>1715236151</v>
      </c>
      <c r="I182" s="10" t="s">
        <v>0</v>
      </c>
      <c r="J182" s="11">
        <f>SUM(I183:I186)</f>
        <v>717278588</v>
      </c>
    </row>
    <row r="183" spans="1:10" ht="15" customHeight="1">
      <c r="B183" s="14"/>
      <c r="C183" s="12"/>
      <c r="D183" s="12" t="s">
        <v>284</v>
      </c>
      <c r="E183" s="12"/>
      <c r="F183" s="49"/>
      <c r="G183" s="10">
        <v>1091281913</v>
      </c>
      <c r="H183" s="11"/>
      <c r="I183" s="10">
        <v>335364385</v>
      </c>
      <c r="J183" s="11"/>
    </row>
    <row r="184" spans="1:10" ht="15" customHeight="1">
      <c r="B184" s="14"/>
      <c r="C184" s="12"/>
      <c r="D184" s="12" t="s">
        <v>231</v>
      </c>
      <c r="E184" s="12"/>
      <c r="F184" s="49"/>
      <c r="G184" s="10">
        <v>216194456</v>
      </c>
      <c r="H184" s="11"/>
      <c r="I184" s="10">
        <v>114464332</v>
      </c>
      <c r="J184" s="11"/>
    </row>
    <row r="185" spans="1:10" ht="15" customHeight="1">
      <c r="B185" s="14"/>
      <c r="C185" s="12"/>
      <c r="D185" s="12" t="s">
        <v>332</v>
      </c>
      <c r="E185" s="12"/>
      <c r="F185" s="49"/>
      <c r="G185" s="10"/>
      <c r="H185" s="11"/>
      <c r="I185" s="10"/>
      <c r="J185" s="11"/>
    </row>
    <row r="186" spans="1:10" ht="15" customHeight="1">
      <c r="B186" s="14"/>
      <c r="C186" s="12"/>
      <c r="D186" s="12" t="s">
        <v>330</v>
      </c>
      <c r="E186" s="12"/>
      <c r="F186" s="49"/>
      <c r="G186" s="10">
        <v>407759782</v>
      </c>
      <c r="H186" s="11"/>
      <c r="I186" s="10">
        <v>267449871</v>
      </c>
      <c r="J186" s="11"/>
    </row>
    <row r="187" spans="1:10" ht="15" customHeight="1">
      <c r="B187" s="14"/>
      <c r="C187" s="12" t="s">
        <v>339</v>
      </c>
      <c r="D187" s="12"/>
      <c r="E187" s="12"/>
      <c r="F187" s="49"/>
      <c r="G187" s="10" t="s">
        <v>0</v>
      </c>
      <c r="H187" s="11">
        <f>SUM(G188:G189)</f>
        <v>4492000</v>
      </c>
      <c r="I187" s="10" t="s">
        <v>0</v>
      </c>
      <c r="J187" s="11">
        <f>SUM(I188:I189)</f>
        <v>4492000</v>
      </c>
    </row>
    <row r="188" spans="1:10" ht="15" customHeight="1">
      <c r="B188" s="14"/>
      <c r="C188" s="12"/>
      <c r="D188" s="12" t="s">
        <v>359</v>
      </c>
      <c r="E188" s="12"/>
      <c r="F188" s="49"/>
      <c r="G188" s="10">
        <v>2000000</v>
      </c>
      <c r="H188" s="11"/>
      <c r="I188" s="10">
        <v>2000000</v>
      </c>
      <c r="J188" s="11"/>
    </row>
    <row r="189" spans="1:10" ht="15" customHeight="1">
      <c r="B189" s="14"/>
      <c r="C189" s="12"/>
      <c r="D189" s="12" t="s">
        <v>360</v>
      </c>
      <c r="E189" s="12"/>
      <c r="F189" s="49"/>
      <c r="G189" s="10">
        <v>2492000</v>
      </c>
      <c r="H189" s="11"/>
      <c r="I189" s="10">
        <v>2492000</v>
      </c>
      <c r="J189" s="11"/>
    </row>
    <row r="190" spans="1:10" ht="15" customHeight="1">
      <c r="B190" s="14"/>
      <c r="C190" s="12" t="s">
        <v>345</v>
      </c>
      <c r="D190" s="12"/>
      <c r="E190" s="12"/>
      <c r="F190" s="49"/>
      <c r="G190" s="10"/>
      <c r="H190" s="13">
        <f>SUM(G191)</f>
        <v>0</v>
      </c>
      <c r="I190" s="10"/>
      <c r="J190" s="13">
        <f>SUM(I191)</f>
        <v>0</v>
      </c>
    </row>
    <row r="191" spans="1:10" ht="15" hidden="1" customHeight="1">
      <c r="B191" s="60"/>
      <c r="C191" s="61"/>
      <c r="D191" s="61" t="s">
        <v>109</v>
      </c>
      <c r="E191" s="61"/>
      <c r="F191" s="62"/>
      <c r="G191" s="10"/>
      <c r="H191" s="11"/>
      <c r="I191" s="10"/>
      <c r="J191" s="11"/>
    </row>
    <row r="192" spans="1:10" ht="15" customHeight="1">
      <c r="B192" s="14" t="s">
        <v>287</v>
      </c>
      <c r="C192" s="12"/>
      <c r="D192" s="12"/>
      <c r="E192" s="12"/>
      <c r="F192" s="49"/>
      <c r="G192" s="10" t="s">
        <v>0</v>
      </c>
      <c r="H192" s="11">
        <f>SUM(H9,H53,H80,H88,H113,H159,H169,H176,H177,H178)</f>
        <v>4326516318078</v>
      </c>
      <c r="I192" s="10" t="s">
        <v>0</v>
      </c>
      <c r="J192" s="11">
        <f>SUM(J9,J53,J80,J88,J113,J159,J169,J176,J177,J178)</f>
        <v>2653950107038</v>
      </c>
    </row>
    <row r="193" spans="2:10" ht="15" customHeight="1">
      <c r="B193" s="14" t="s">
        <v>288</v>
      </c>
      <c r="C193" s="12"/>
      <c r="D193" s="12"/>
      <c r="E193" s="12"/>
      <c r="F193" s="49"/>
      <c r="G193" s="10" t="s">
        <v>0</v>
      </c>
      <c r="H193" s="11" t="s">
        <v>0</v>
      </c>
      <c r="I193" s="10" t="s">
        <v>0</v>
      </c>
      <c r="J193" s="11" t="s">
        <v>0</v>
      </c>
    </row>
    <row r="194" spans="2:10" ht="15" customHeight="1">
      <c r="B194" s="14" t="s">
        <v>289</v>
      </c>
      <c r="C194" s="12"/>
      <c r="D194" s="12"/>
      <c r="E194" s="12"/>
      <c r="F194" s="49"/>
      <c r="G194" s="10" t="s">
        <v>0</v>
      </c>
      <c r="H194" s="11">
        <f>SUM(H195,H232)</f>
        <v>510738472527</v>
      </c>
      <c r="I194" s="10" t="s">
        <v>0</v>
      </c>
      <c r="J194" s="11">
        <f>SUM(J195,J232)</f>
        <v>471040178556</v>
      </c>
    </row>
    <row r="195" spans="2:10" ht="15" customHeight="1">
      <c r="B195" s="14"/>
      <c r="C195" s="12" t="s">
        <v>290</v>
      </c>
      <c r="D195" s="12"/>
      <c r="E195" s="12"/>
      <c r="F195" s="49"/>
      <c r="G195" s="10" t="s">
        <v>0</v>
      </c>
      <c r="H195" s="11">
        <f>SUM(G196,G197,G211,G225,G228,G229)</f>
        <v>509055776122</v>
      </c>
      <c r="I195" s="10" t="s">
        <v>0</v>
      </c>
      <c r="J195" s="11">
        <f>SUM(I196,I197,I211,I225,I228,I229)</f>
        <v>469625239376</v>
      </c>
    </row>
    <row r="196" spans="2:10" ht="15" customHeight="1">
      <c r="B196" s="14"/>
      <c r="C196" s="12"/>
      <c r="D196" s="12" t="s">
        <v>291</v>
      </c>
      <c r="E196" s="12"/>
      <c r="F196" s="49"/>
      <c r="G196" s="10">
        <v>322367787406</v>
      </c>
      <c r="H196" s="11"/>
      <c r="I196" s="10">
        <v>275238320297</v>
      </c>
      <c r="J196" s="11"/>
    </row>
    <row r="197" spans="2:10" ht="15" customHeight="1">
      <c r="B197" s="14"/>
      <c r="C197" s="12"/>
      <c r="D197" s="12" t="s">
        <v>292</v>
      </c>
      <c r="E197" s="12"/>
      <c r="F197" s="49"/>
      <c r="G197" s="10">
        <f>SUM(G198:G210)</f>
        <v>21952915853</v>
      </c>
      <c r="H197" s="11"/>
      <c r="I197" s="10">
        <f>SUM(I198:I210)</f>
        <v>20153273676</v>
      </c>
      <c r="J197" s="11"/>
    </row>
    <row r="198" spans="2:10" ht="15" hidden="1" customHeight="1">
      <c r="B198" s="55"/>
      <c r="C198" s="56"/>
      <c r="D198" s="56"/>
      <c r="E198" s="56" t="s">
        <v>411</v>
      </c>
      <c r="F198" s="58"/>
      <c r="G198" s="10"/>
      <c r="H198" s="11"/>
      <c r="I198" s="10"/>
      <c r="J198" s="11"/>
    </row>
    <row r="199" spans="2:10" ht="15" hidden="1" customHeight="1">
      <c r="B199" s="55"/>
      <c r="C199" s="56"/>
      <c r="D199" s="56"/>
      <c r="E199" s="56" t="s">
        <v>430</v>
      </c>
      <c r="F199" s="58"/>
      <c r="G199" s="10">
        <v>7979726528</v>
      </c>
      <c r="H199" s="11"/>
      <c r="I199" s="10">
        <v>6171241917</v>
      </c>
      <c r="J199" s="11"/>
    </row>
    <row r="200" spans="2:10" ht="15" hidden="1" customHeight="1">
      <c r="B200" s="55"/>
      <c r="C200" s="56"/>
      <c r="D200" s="56"/>
      <c r="E200" s="56" t="s">
        <v>431</v>
      </c>
      <c r="F200" s="58"/>
      <c r="G200" s="10">
        <v>1006640101</v>
      </c>
      <c r="H200" s="11"/>
      <c r="I200" s="10">
        <v>900623787</v>
      </c>
      <c r="J200" s="11"/>
    </row>
    <row r="201" spans="2:10" ht="15" hidden="1" customHeight="1">
      <c r="B201" s="55"/>
      <c r="C201" s="56"/>
      <c r="D201" s="56"/>
      <c r="E201" s="56" t="s">
        <v>432</v>
      </c>
      <c r="F201" s="58"/>
      <c r="G201" s="10">
        <v>305567086</v>
      </c>
      <c r="H201" s="11"/>
      <c r="I201" s="10">
        <v>672753722</v>
      </c>
      <c r="J201" s="11"/>
    </row>
    <row r="202" spans="2:10" ht="15" hidden="1" customHeight="1">
      <c r="B202" s="55"/>
      <c r="C202" s="56"/>
      <c r="D202" s="56"/>
      <c r="E202" s="56" t="s">
        <v>433</v>
      </c>
      <c r="F202" s="58"/>
      <c r="G202" s="10">
        <v>613464182</v>
      </c>
      <c r="H202" s="11"/>
      <c r="I202" s="10">
        <v>303856307</v>
      </c>
      <c r="J202" s="11"/>
    </row>
    <row r="203" spans="2:10" ht="15" hidden="1" customHeight="1">
      <c r="B203" s="55"/>
      <c r="C203" s="56"/>
      <c r="D203" s="56"/>
      <c r="E203" s="56" t="s">
        <v>434</v>
      </c>
      <c r="F203" s="58"/>
      <c r="G203" s="10">
        <v>7744017508</v>
      </c>
      <c r="H203" s="11"/>
      <c r="I203" s="10">
        <v>9405309094</v>
      </c>
      <c r="J203" s="11"/>
    </row>
    <row r="204" spans="2:10" ht="15" hidden="1" customHeight="1">
      <c r="B204" s="55"/>
      <c r="C204" s="56"/>
      <c r="D204" s="56"/>
      <c r="E204" s="56" t="s">
        <v>435</v>
      </c>
      <c r="F204" s="58"/>
      <c r="G204" s="10">
        <v>30724238</v>
      </c>
      <c r="H204" s="11"/>
      <c r="I204" s="10">
        <v>46837346</v>
      </c>
      <c r="J204" s="11"/>
    </row>
    <row r="205" spans="2:10" ht="15" hidden="1" customHeight="1">
      <c r="B205" s="55"/>
      <c r="C205" s="56"/>
      <c r="D205" s="56"/>
      <c r="E205" s="56" t="s">
        <v>436</v>
      </c>
      <c r="F205" s="58"/>
      <c r="G205" s="10">
        <v>40346263</v>
      </c>
      <c r="H205" s="11"/>
      <c r="I205" s="10">
        <v>38001571</v>
      </c>
      <c r="J205" s="11"/>
    </row>
    <row r="206" spans="2:10" ht="15" hidden="1" customHeight="1">
      <c r="B206" s="55"/>
      <c r="C206" s="56"/>
      <c r="D206" s="56"/>
      <c r="E206" s="56" t="s">
        <v>437</v>
      </c>
      <c r="F206" s="58"/>
      <c r="G206" s="10">
        <v>3841141</v>
      </c>
      <c r="H206" s="11"/>
      <c r="I206" s="10">
        <v>3097142</v>
      </c>
      <c r="J206" s="11"/>
    </row>
    <row r="207" spans="2:10" ht="15" hidden="1" customHeight="1">
      <c r="B207" s="55"/>
      <c r="C207" s="56"/>
      <c r="D207" s="56"/>
      <c r="E207" s="56" t="s">
        <v>438</v>
      </c>
      <c r="F207" s="58"/>
      <c r="G207" s="10">
        <v>501295</v>
      </c>
      <c r="H207" s="11"/>
      <c r="I207" s="10">
        <v>480126</v>
      </c>
      <c r="J207" s="11"/>
    </row>
    <row r="208" spans="2:10" ht="15" hidden="1" customHeight="1">
      <c r="B208" s="55"/>
      <c r="C208" s="56"/>
      <c r="D208" s="56"/>
      <c r="E208" s="56" t="s">
        <v>439</v>
      </c>
      <c r="F208" s="58"/>
      <c r="G208" s="10">
        <v>2698354</v>
      </c>
      <c r="H208" s="11"/>
      <c r="I208" s="10"/>
      <c r="J208" s="11"/>
    </row>
    <row r="209" spans="2:10" ht="15" hidden="1" customHeight="1">
      <c r="B209" s="55"/>
      <c r="C209" s="56"/>
      <c r="D209" s="56"/>
      <c r="E209" s="56" t="s">
        <v>440</v>
      </c>
      <c r="F209" s="58"/>
      <c r="G209" s="15">
        <v>4225389157</v>
      </c>
      <c r="H209" s="13"/>
      <c r="I209" s="15">
        <v>2611072664</v>
      </c>
      <c r="J209" s="13"/>
    </row>
    <row r="210" spans="2:10" ht="15" hidden="1" customHeight="1">
      <c r="B210" s="55"/>
      <c r="C210" s="56"/>
      <c r="D210" s="56"/>
      <c r="E210" s="56" t="s">
        <v>441</v>
      </c>
      <c r="F210" s="58"/>
      <c r="G210" s="15"/>
      <c r="H210" s="13"/>
      <c r="I210" s="15">
        <v>0</v>
      </c>
      <c r="J210" s="13"/>
    </row>
    <row r="211" spans="2:10" ht="15" customHeight="1">
      <c r="B211" s="14"/>
      <c r="C211" s="12"/>
      <c r="D211" s="12" t="s">
        <v>293</v>
      </c>
      <c r="E211" s="12"/>
      <c r="F211" s="49"/>
      <c r="G211" s="10">
        <f>SUM(G212,G213,G223)</f>
        <v>130726384885</v>
      </c>
      <c r="H211" s="11" t="s">
        <v>0</v>
      </c>
      <c r="I211" s="10">
        <f>SUM(I212,I213,I223)</f>
        <v>128527689413</v>
      </c>
      <c r="J211" s="11" t="s">
        <v>0</v>
      </c>
    </row>
    <row r="212" spans="2:10" ht="15" hidden="1" customHeight="1">
      <c r="B212" s="55"/>
      <c r="C212" s="56"/>
      <c r="D212" s="56"/>
      <c r="E212" s="56" t="s">
        <v>62</v>
      </c>
      <c r="F212" s="58"/>
      <c r="G212" s="10">
        <v>104297717173</v>
      </c>
      <c r="H212" s="11"/>
      <c r="I212" s="10">
        <v>100110281388</v>
      </c>
      <c r="J212" s="11"/>
    </row>
    <row r="213" spans="2:10" ht="15" hidden="1" customHeight="1">
      <c r="B213" s="55"/>
      <c r="C213" s="56"/>
      <c r="D213" s="56"/>
      <c r="E213" s="56" t="s">
        <v>63</v>
      </c>
      <c r="F213" s="58"/>
      <c r="G213" s="10">
        <f>SUM(G214:G222)</f>
        <v>26381305838</v>
      </c>
      <c r="H213" s="11" t="s">
        <v>0</v>
      </c>
      <c r="I213" s="10">
        <f>SUM(I214:I222)</f>
        <v>26700221612</v>
      </c>
      <c r="J213" s="11" t="s">
        <v>0</v>
      </c>
    </row>
    <row r="214" spans="2:10" ht="15" hidden="1" customHeight="1">
      <c r="B214" s="55"/>
      <c r="C214" s="56"/>
      <c r="D214" s="56"/>
      <c r="E214" s="56"/>
      <c r="F214" s="58" t="s">
        <v>64</v>
      </c>
      <c r="G214" s="10">
        <v>25725201487</v>
      </c>
      <c r="H214" s="11"/>
      <c r="I214" s="10">
        <v>19566153473</v>
      </c>
      <c r="J214" s="11"/>
    </row>
    <row r="215" spans="2:10" ht="15" hidden="1" customHeight="1">
      <c r="B215" s="55"/>
      <c r="C215" s="56"/>
      <c r="D215" s="56"/>
      <c r="E215" s="56"/>
      <c r="F215" s="58" t="s">
        <v>65</v>
      </c>
      <c r="G215" s="10">
        <v>238241133</v>
      </c>
      <c r="H215" s="11"/>
      <c r="I215" s="10">
        <v>5436116567</v>
      </c>
      <c r="J215" s="11"/>
    </row>
    <row r="216" spans="2:10" ht="15" hidden="1" customHeight="1">
      <c r="B216" s="55"/>
      <c r="C216" s="56"/>
      <c r="D216" s="56"/>
      <c r="E216" s="56"/>
      <c r="F216" s="58" t="s">
        <v>66</v>
      </c>
      <c r="G216" s="10">
        <v>133758257</v>
      </c>
      <c r="H216" s="11"/>
      <c r="I216" s="10">
        <v>278893864</v>
      </c>
      <c r="J216" s="11"/>
    </row>
    <row r="217" spans="2:10" ht="15" hidden="1" customHeight="1">
      <c r="B217" s="55"/>
      <c r="C217" s="56"/>
      <c r="D217" s="56"/>
      <c r="E217" s="56"/>
      <c r="F217" s="58" t="s">
        <v>67</v>
      </c>
      <c r="G217" s="10">
        <v>238497159</v>
      </c>
      <c r="H217" s="11"/>
      <c r="I217" s="10">
        <v>1392979191</v>
      </c>
      <c r="J217" s="11"/>
    </row>
    <row r="218" spans="2:10" ht="15" hidden="1" customHeight="1">
      <c r="B218" s="55"/>
      <c r="C218" s="56"/>
      <c r="D218" s="56"/>
      <c r="E218" s="56"/>
      <c r="F218" s="58" t="s">
        <v>68</v>
      </c>
      <c r="G218" s="10">
        <v>33370531</v>
      </c>
      <c r="H218" s="11"/>
      <c r="I218" s="10">
        <v>18888021</v>
      </c>
      <c r="J218" s="11"/>
    </row>
    <row r="219" spans="2:10" ht="15" hidden="1" customHeight="1">
      <c r="B219" s="55"/>
      <c r="C219" s="56"/>
      <c r="D219" s="56"/>
      <c r="E219" s="56"/>
      <c r="F219" s="58" t="s">
        <v>69</v>
      </c>
      <c r="G219" s="10">
        <v>8453842</v>
      </c>
      <c r="H219" s="11"/>
      <c r="I219" s="10">
        <v>6424115</v>
      </c>
      <c r="J219" s="11"/>
    </row>
    <row r="220" spans="2:10" ht="15" hidden="1" customHeight="1">
      <c r="B220" s="55"/>
      <c r="C220" s="56"/>
      <c r="D220" s="56"/>
      <c r="E220" s="56"/>
      <c r="F220" s="58" t="s">
        <v>70</v>
      </c>
      <c r="G220" s="10">
        <v>671630</v>
      </c>
      <c r="H220" s="11"/>
      <c r="I220" s="10">
        <v>671630</v>
      </c>
      <c r="J220" s="11"/>
    </row>
    <row r="221" spans="2:10" ht="15" hidden="1" customHeight="1">
      <c r="B221" s="55"/>
      <c r="C221" s="56"/>
      <c r="D221" s="56"/>
      <c r="E221" s="56"/>
      <c r="F221" s="58" t="s">
        <v>71</v>
      </c>
      <c r="G221" s="10">
        <v>100949</v>
      </c>
      <c r="H221" s="11"/>
      <c r="I221" s="10">
        <v>94751</v>
      </c>
      <c r="J221" s="11"/>
    </row>
    <row r="222" spans="2:10" ht="15" hidden="1" customHeight="1">
      <c r="B222" s="55"/>
      <c r="C222" s="56"/>
      <c r="D222" s="56"/>
      <c r="E222" s="56"/>
      <c r="F222" s="58" t="s">
        <v>410</v>
      </c>
      <c r="G222" s="10">
        <v>3010850</v>
      </c>
      <c r="H222" s="11"/>
      <c r="I222" s="10"/>
      <c r="J222" s="11"/>
    </row>
    <row r="223" spans="2:10" ht="15" hidden="1" customHeight="1">
      <c r="B223" s="55"/>
      <c r="C223" s="56"/>
      <c r="D223" s="56"/>
      <c r="E223" s="56" t="s">
        <v>72</v>
      </c>
      <c r="F223" s="58"/>
      <c r="G223" s="10">
        <f>G224</f>
        <v>47361874</v>
      </c>
      <c r="H223" s="11" t="s">
        <v>0</v>
      </c>
      <c r="I223" s="10">
        <f>I224</f>
        <v>1717186413</v>
      </c>
      <c r="J223" s="11" t="s">
        <v>0</v>
      </c>
    </row>
    <row r="224" spans="2:10" ht="15" hidden="1" customHeight="1">
      <c r="B224" s="55"/>
      <c r="C224" s="56"/>
      <c r="D224" s="56"/>
      <c r="E224" s="56"/>
      <c r="F224" s="58" t="s">
        <v>73</v>
      </c>
      <c r="G224" s="10">
        <v>47361874</v>
      </c>
      <c r="H224" s="11"/>
      <c r="I224" s="10">
        <v>1717186413</v>
      </c>
      <c r="J224" s="11"/>
    </row>
    <row r="225" spans="2:10" ht="15" customHeight="1">
      <c r="B225" s="14"/>
      <c r="C225" s="12"/>
      <c r="D225" s="12" t="s">
        <v>294</v>
      </c>
      <c r="E225" s="12"/>
      <c r="F225" s="49"/>
      <c r="G225" s="10">
        <f>SUM(G226:G227)</f>
        <v>35000</v>
      </c>
      <c r="H225" s="11" t="s">
        <v>0</v>
      </c>
      <c r="I225" s="10">
        <f>SUM(I226:I227)</f>
        <v>0</v>
      </c>
      <c r="J225" s="11" t="s">
        <v>0</v>
      </c>
    </row>
    <row r="226" spans="2:10" ht="15" hidden="1" customHeight="1">
      <c r="B226" s="55"/>
      <c r="C226" s="56"/>
      <c r="D226" s="56"/>
      <c r="E226" s="56" t="s">
        <v>74</v>
      </c>
      <c r="F226" s="58"/>
      <c r="G226" s="10" t="s">
        <v>0</v>
      </c>
      <c r="H226" s="11" t="s">
        <v>0</v>
      </c>
      <c r="I226" s="10" t="s">
        <v>0</v>
      </c>
      <c r="J226" s="11" t="s">
        <v>0</v>
      </c>
    </row>
    <row r="227" spans="2:10" ht="15" hidden="1" customHeight="1">
      <c r="B227" s="55"/>
      <c r="C227" s="56"/>
      <c r="D227" s="56"/>
      <c r="E227" s="56" t="s">
        <v>110</v>
      </c>
      <c r="F227" s="58"/>
      <c r="G227" s="10">
        <v>35000</v>
      </c>
      <c r="H227" s="11" t="s">
        <v>0</v>
      </c>
      <c r="I227" s="10" t="s">
        <v>0</v>
      </c>
      <c r="J227" s="11" t="s">
        <v>0</v>
      </c>
    </row>
    <row r="228" spans="2:10" ht="15" customHeight="1">
      <c r="B228" s="14"/>
      <c r="C228" s="12"/>
      <c r="D228" s="12" t="s">
        <v>295</v>
      </c>
      <c r="E228" s="12"/>
      <c r="F228" s="49"/>
      <c r="G228" s="10">
        <v>34007575675</v>
      </c>
      <c r="H228" s="11"/>
      <c r="I228" s="10">
        <v>45704263923</v>
      </c>
      <c r="J228" s="11"/>
    </row>
    <row r="229" spans="2:10" ht="15" customHeight="1">
      <c r="B229" s="14"/>
      <c r="C229" s="12"/>
      <c r="D229" s="12" t="s">
        <v>296</v>
      </c>
      <c r="E229" s="12"/>
      <c r="F229" s="49"/>
      <c r="G229" s="10">
        <f>SUM(G230:G231)</f>
        <v>1077303</v>
      </c>
      <c r="H229" s="11" t="s">
        <v>0</v>
      </c>
      <c r="I229" s="10">
        <f>SUM(I230:I231)</f>
        <v>1692067</v>
      </c>
      <c r="J229" s="11" t="s">
        <v>0</v>
      </c>
    </row>
    <row r="230" spans="2:10" ht="15" hidden="1" customHeight="1">
      <c r="B230" s="55"/>
      <c r="C230" s="56"/>
      <c r="D230" s="56"/>
      <c r="E230" s="56" t="s">
        <v>99</v>
      </c>
      <c r="F230" s="58"/>
      <c r="G230" s="15">
        <v>1077303</v>
      </c>
      <c r="H230" s="13"/>
      <c r="I230" s="15">
        <v>1692067</v>
      </c>
      <c r="J230" s="13"/>
    </row>
    <row r="231" spans="2:10" ht="15" hidden="1" customHeight="1">
      <c r="B231" s="55"/>
      <c r="C231" s="56"/>
      <c r="D231" s="56"/>
      <c r="E231" s="56" t="s">
        <v>114</v>
      </c>
      <c r="F231" s="58"/>
      <c r="G231" s="15"/>
      <c r="H231" s="13"/>
      <c r="I231" s="15"/>
      <c r="J231" s="13"/>
    </row>
    <row r="232" spans="2:10" ht="15" customHeight="1">
      <c r="B232" s="14"/>
      <c r="C232" s="12" t="s">
        <v>233</v>
      </c>
      <c r="D232" s="12"/>
      <c r="E232" s="12"/>
      <c r="F232" s="49"/>
      <c r="G232" s="15" t="s">
        <v>0</v>
      </c>
      <c r="H232" s="13">
        <f>SUM(G233)</f>
        <v>1682696405</v>
      </c>
      <c r="I232" s="15" t="s">
        <v>0</v>
      </c>
      <c r="J232" s="13">
        <f>SUM(I233)</f>
        <v>1414939180</v>
      </c>
    </row>
    <row r="233" spans="2:10" ht="15" customHeight="1">
      <c r="B233" s="14"/>
      <c r="C233" s="12"/>
      <c r="D233" s="12" t="s">
        <v>297</v>
      </c>
      <c r="E233" s="12"/>
      <c r="F233" s="49"/>
      <c r="G233" s="15">
        <v>1682696405</v>
      </c>
      <c r="H233" s="13"/>
      <c r="I233" s="15">
        <v>1414939180</v>
      </c>
      <c r="J233" s="13"/>
    </row>
    <row r="234" spans="2:10" ht="15" customHeight="1">
      <c r="B234" s="14" t="s">
        <v>376</v>
      </c>
      <c r="C234" s="12"/>
      <c r="D234" s="12"/>
      <c r="E234" s="12"/>
      <c r="F234" s="49"/>
      <c r="G234" s="15" t="s">
        <v>0</v>
      </c>
      <c r="H234" s="13">
        <f>SUM(H235,H239)</f>
        <v>64155520970</v>
      </c>
      <c r="I234" s="15" t="s">
        <v>0</v>
      </c>
      <c r="J234" s="13">
        <f>SUM(J235,J239)</f>
        <v>108072911004</v>
      </c>
    </row>
    <row r="235" spans="2:10" ht="15" customHeight="1">
      <c r="B235" s="14"/>
      <c r="C235" s="12" t="s">
        <v>234</v>
      </c>
      <c r="D235" s="12"/>
      <c r="E235" s="12"/>
      <c r="F235" s="49"/>
      <c r="G235" s="15" t="s">
        <v>0</v>
      </c>
      <c r="H235" s="13">
        <f>SUM(G236:G238)</f>
        <v>59220890970</v>
      </c>
      <c r="I235" s="15" t="s">
        <v>0</v>
      </c>
      <c r="J235" s="13">
        <f>SUM(I236:I238)</f>
        <v>106469924110</v>
      </c>
    </row>
    <row r="236" spans="2:10" ht="15" customHeight="1">
      <c r="B236" s="14"/>
      <c r="C236" s="12"/>
      <c r="D236" s="12" t="s">
        <v>199</v>
      </c>
      <c r="E236" s="12"/>
      <c r="F236" s="49"/>
      <c r="G236" s="15">
        <v>20393488970</v>
      </c>
      <c r="H236" s="13"/>
      <c r="I236" s="15">
        <v>10920251110</v>
      </c>
      <c r="J236" s="13"/>
    </row>
    <row r="237" spans="2:10" ht="15" customHeight="1">
      <c r="B237" s="14"/>
      <c r="C237" s="12"/>
      <c r="D237" s="12" t="s">
        <v>298</v>
      </c>
      <c r="E237" s="12"/>
      <c r="F237" s="49"/>
      <c r="G237" s="15">
        <v>18683982000</v>
      </c>
      <c r="H237" s="13"/>
      <c r="I237" s="15">
        <v>95549673000</v>
      </c>
      <c r="J237" s="13"/>
    </row>
    <row r="238" spans="2:10" ht="15" customHeight="1">
      <c r="B238" s="14"/>
      <c r="C238" s="12"/>
      <c r="D238" s="12" t="s">
        <v>299</v>
      </c>
      <c r="E238" s="12"/>
      <c r="F238" s="49"/>
      <c r="G238" s="15">
        <v>20143420000</v>
      </c>
      <c r="H238" s="13"/>
      <c r="I238" s="15"/>
      <c r="J238" s="13"/>
    </row>
    <row r="239" spans="2:10" ht="15" customHeight="1">
      <c r="B239" s="14"/>
      <c r="C239" s="12" t="s">
        <v>300</v>
      </c>
      <c r="D239" s="12"/>
      <c r="E239" s="12"/>
      <c r="F239" s="49"/>
      <c r="G239" s="15" t="s">
        <v>0</v>
      </c>
      <c r="H239" s="13">
        <f>SUM(G240,G242)</f>
        <v>4934630000</v>
      </c>
      <c r="I239" s="15" t="s">
        <v>0</v>
      </c>
      <c r="J239" s="13">
        <f>SUM(I240,I242)</f>
        <v>1602986894</v>
      </c>
    </row>
    <row r="240" spans="2:10" ht="15" customHeight="1">
      <c r="B240" s="14"/>
      <c r="C240" s="12"/>
      <c r="D240" s="12" t="s">
        <v>206</v>
      </c>
      <c r="E240" s="12"/>
      <c r="F240" s="49"/>
      <c r="G240" s="15">
        <f>SUM(G241)</f>
        <v>4934630000</v>
      </c>
      <c r="H240" s="13" t="s">
        <v>0</v>
      </c>
      <c r="I240" s="15">
        <f>SUM(I241)</f>
        <v>1575165000</v>
      </c>
      <c r="J240" s="13" t="s">
        <v>0</v>
      </c>
    </row>
    <row r="241" spans="2:10" ht="15" hidden="1" customHeight="1">
      <c r="B241" s="55"/>
      <c r="C241" s="56"/>
      <c r="D241" s="56"/>
      <c r="E241" s="56" t="s">
        <v>35</v>
      </c>
      <c r="F241" s="58"/>
      <c r="G241" s="15">
        <v>4934630000</v>
      </c>
      <c r="H241" s="13"/>
      <c r="I241" s="15">
        <v>1575165000</v>
      </c>
      <c r="J241" s="13"/>
    </row>
    <row r="242" spans="2:10" ht="15" customHeight="1">
      <c r="B242" s="14"/>
      <c r="C242" s="12"/>
      <c r="D242" s="12" t="s">
        <v>207</v>
      </c>
      <c r="E242" s="12"/>
      <c r="F242" s="49"/>
      <c r="G242" s="15">
        <f>SUM(G243:G245)</f>
        <v>0</v>
      </c>
      <c r="H242" s="13" t="s">
        <v>0</v>
      </c>
      <c r="I242" s="15">
        <f>SUM(I243:I245)</f>
        <v>27821894</v>
      </c>
      <c r="J242" s="13" t="s">
        <v>0</v>
      </c>
    </row>
    <row r="243" spans="2:10" ht="15" hidden="1" customHeight="1">
      <c r="B243" s="55"/>
      <c r="C243" s="56"/>
      <c r="D243" s="56"/>
      <c r="E243" s="56" t="s">
        <v>106</v>
      </c>
      <c r="F243" s="58"/>
      <c r="G243" s="15"/>
      <c r="H243" s="13"/>
      <c r="I243" s="15">
        <v>27821894</v>
      </c>
      <c r="J243" s="13"/>
    </row>
    <row r="244" spans="2:10" ht="15" hidden="1" customHeight="1">
      <c r="B244" s="55"/>
      <c r="C244" s="56"/>
      <c r="D244" s="56"/>
      <c r="E244" s="56" t="s">
        <v>113</v>
      </c>
      <c r="F244" s="58"/>
      <c r="G244" s="15"/>
      <c r="H244" s="13"/>
      <c r="I244" s="15"/>
      <c r="J244" s="13"/>
    </row>
    <row r="245" spans="2:10" ht="15" hidden="1" customHeight="1">
      <c r="B245" s="55"/>
      <c r="C245" s="56"/>
      <c r="D245" s="56"/>
      <c r="E245" s="56" t="s">
        <v>112</v>
      </c>
      <c r="F245" s="58"/>
      <c r="G245" s="15"/>
      <c r="H245" s="13"/>
      <c r="I245" s="15"/>
      <c r="J245" s="13"/>
    </row>
    <row r="246" spans="2:10" ht="15" customHeight="1">
      <c r="B246" s="14" t="s">
        <v>377</v>
      </c>
      <c r="C246" s="12"/>
      <c r="D246" s="12"/>
      <c r="E246" s="12"/>
      <c r="F246" s="49"/>
      <c r="G246" s="15"/>
      <c r="H246" s="13">
        <f>SUM(H247)</f>
        <v>0</v>
      </c>
      <c r="I246" s="15"/>
      <c r="J246" s="13">
        <f>SUM(J247)</f>
        <v>0</v>
      </c>
    </row>
    <row r="247" spans="2:10" ht="15" customHeight="1">
      <c r="B247" s="14"/>
      <c r="C247" s="12" t="s">
        <v>301</v>
      </c>
      <c r="D247" s="12"/>
      <c r="E247" s="12"/>
      <c r="F247" s="49"/>
      <c r="G247" s="15"/>
      <c r="H247" s="13"/>
      <c r="I247" s="15"/>
      <c r="J247" s="13"/>
    </row>
    <row r="248" spans="2:10" ht="15" customHeight="1">
      <c r="B248" s="14" t="s">
        <v>235</v>
      </c>
      <c r="C248" s="12"/>
      <c r="D248" s="12"/>
      <c r="E248" s="12"/>
      <c r="F248" s="49"/>
      <c r="G248" s="15" t="s">
        <v>0</v>
      </c>
      <c r="H248" s="13">
        <f>SUM(H249,H250,H259)</f>
        <v>2008642933800</v>
      </c>
      <c r="I248" s="15" t="s">
        <v>0</v>
      </c>
      <c r="J248" s="13">
        <f>SUM(J249,J250,J259)</f>
        <v>1240819664116</v>
      </c>
    </row>
    <row r="249" spans="2:10" ht="15" customHeight="1">
      <c r="B249" s="14"/>
      <c r="C249" s="12" t="s">
        <v>236</v>
      </c>
      <c r="D249" s="12"/>
      <c r="E249" s="12"/>
      <c r="F249" s="49"/>
      <c r="G249" s="15"/>
      <c r="H249" s="13"/>
      <c r="I249" s="15"/>
      <c r="J249" s="13"/>
    </row>
    <row r="250" spans="2:10" ht="15" customHeight="1">
      <c r="B250" s="14"/>
      <c r="C250" s="12" t="s">
        <v>237</v>
      </c>
      <c r="D250" s="12"/>
      <c r="E250" s="12"/>
      <c r="F250" s="49"/>
      <c r="G250" s="15" t="s">
        <v>0</v>
      </c>
      <c r="H250" s="13">
        <f>SUM(G251,G256,G257,G258)</f>
        <v>415968765746</v>
      </c>
      <c r="I250" s="15" t="s">
        <v>0</v>
      </c>
      <c r="J250" s="13">
        <f>SUM(I251,I256,I257,I258)</f>
        <v>321652705844</v>
      </c>
    </row>
    <row r="251" spans="2:10" ht="15" customHeight="1">
      <c r="B251" s="14"/>
      <c r="C251" s="12"/>
      <c r="D251" s="12" t="s">
        <v>238</v>
      </c>
      <c r="E251" s="12"/>
      <c r="F251" s="49"/>
      <c r="G251" s="15">
        <f>SUM(G252:G255)</f>
        <v>54568765746</v>
      </c>
      <c r="H251" s="13" t="s">
        <v>0</v>
      </c>
      <c r="I251" s="15">
        <f>SUM(I252:I255)</f>
        <v>175652705844</v>
      </c>
      <c r="J251" s="13" t="s">
        <v>0</v>
      </c>
    </row>
    <row r="252" spans="2:10" ht="15" hidden="1" customHeight="1">
      <c r="B252" s="55"/>
      <c r="C252" s="56"/>
      <c r="D252" s="56"/>
      <c r="E252" s="56" t="s">
        <v>75</v>
      </c>
      <c r="F252" s="58"/>
      <c r="G252" s="15">
        <v>54568765746</v>
      </c>
      <c r="H252" s="13"/>
      <c r="I252" s="15">
        <v>155652705844</v>
      </c>
      <c r="J252" s="13"/>
    </row>
    <row r="253" spans="2:10" ht="15" hidden="1" customHeight="1">
      <c r="B253" s="55"/>
      <c r="C253" s="56"/>
      <c r="D253" s="56"/>
      <c r="E253" s="56" t="s">
        <v>76</v>
      </c>
      <c r="F253" s="58"/>
      <c r="G253" s="15"/>
      <c r="H253" s="13"/>
      <c r="I253" s="15">
        <v>20000000000</v>
      </c>
      <c r="J253" s="13"/>
    </row>
    <row r="254" spans="2:10" ht="15" hidden="1" customHeight="1">
      <c r="B254" s="55"/>
      <c r="C254" s="56"/>
      <c r="D254" s="56"/>
      <c r="E254" s="56" t="s">
        <v>111</v>
      </c>
      <c r="F254" s="58"/>
      <c r="G254" s="15"/>
      <c r="H254" s="13"/>
      <c r="I254" s="15"/>
      <c r="J254" s="13"/>
    </row>
    <row r="255" spans="2:10" ht="15" hidden="1" customHeight="1">
      <c r="B255" s="55"/>
      <c r="C255" s="56"/>
      <c r="D255" s="56"/>
      <c r="E255" s="56" t="s">
        <v>90</v>
      </c>
      <c r="F255" s="58"/>
      <c r="G255" s="15"/>
      <c r="H255" s="13"/>
      <c r="I255" s="15"/>
      <c r="J255" s="13"/>
    </row>
    <row r="256" spans="2:10" ht="15" customHeight="1">
      <c r="B256" s="14"/>
      <c r="C256" s="12"/>
      <c r="D256" s="12" t="s">
        <v>382</v>
      </c>
      <c r="E256" s="12"/>
      <c r="F256" s="49"/>
      <c r="G256" s="15">
        <v>181400000000</v>
      </c>
      <c r="H256" s="13"/>
      <c r="I256" s="15">
        <v>105000000000</v>
      </c>
      <c r="J256" s="13"/>
    </row>
    <row r="257" spans="2:10" ht="15" customHeight="1">
      <c r="B257" s="14"/>
      <c r="C257" s="12"/>
      <c r="D257" s="12" t="s">
        <v>383</v>
      </c>
      <c r="E257" s="12"/>
      <c r="F257" s="49"/>
      <c r="G257" s="15">
        <v>120000000000</v>
      </c>
      <c r="H257" s="13"/>
      <c r="I257" s="15">
        <v>10000000000</v>
      </c>
      <c r="J257" s="13"/>
    </row>
    <row r="258" spans="2:10" ht="15" customHeight="1">
      <c r="B258" s="14"/>
      <c r="C258" s="12"/>
      <c r="D258" s="12" t="s">
        <v>384</v>
      </c>
      <c r="E258" s="12"/>
      <c r="F258" s="49"/>
      <c r="G258" s="15">
        <v>60000000000</v>
      </c>
      <c r="H258" s="13"/>
      <c r="I258" s="15">
        <v>31000000000</v>
      </c>
      <c r="J258" s="13"/>
    </row>
    <row r="259" spans="2:10" ht="15" customHeight="1">
      <c r="B259" s="14"/>
      <c r="C259" s="12" t="s">
        <v>239</v>
      </c>
      <c r="D259" s="12"/>
      <c r="E259" s="12"/>
      <c r="F259" s="49"/>
      <c r="G259" s="15" t="s">
        <v>0</v>
      </c>
      <c r="H259" s="13">
        <f>SUM(G260:G261)</f>
        <v>1592674168054</v>
      </c>
      <c r="I259" s="15" t="s">
        <v>0</v>
      </c>
      <c r="J259" s="13">
        <f>SUM(I260:I261)</f>
        <v>919166958272</v>
      </c>
    </row>
    <row r="260" spans="2:10" ht="15" customHeight="1">
      <c r="B260" s="14"/>
      <c r="C260" s="12"/>
      <c r="D260" s="12" t="s">
        <v>356</v>
      </c>
      <c r="E260" s="12"/>
      <c r="F260" s="49"/>
      <c r="G260" s="15">
        <v>678574168054</v>
      </c>
      <c r="H260" s="13"/>
      <c r="I260" s="15">
        <v>631466958272</v>
      </c>
      <c r="J260" s="13"/>
    </row>
    <row r="261" spans="2:10" ht="15" customHeight="1">
      <c r="B261" s="14"/>
      <c r="C261" s="12"/>
      <c r="D261" s="12" t="s">
        <v>357</v>
      </c>
      <c r="E261" s="12"/>
      <c r="F261" s="49"/>
      <c r="G261" s="15">
        <v>914100000000</v>
      </c>
      <c r="H261" s="13"/>
      <c r="I261" s="15">
        <v>287700000000</v>
      </c>
      <c r="J261" s="13"/>
    </row>
    <row r="262" spans="2:10" ht="15" customHeight="1">
      <c r="B262" s="14" t="s">
        <v>385</v>
      </c>
      <c r="C262" s="12"/>
      <c r="D262" s="12"/>
      <c r="E262" s="12"/>
      <c r="F262" s="49"/>
      <c r="G262" s="15"/>
      <c r="H262" s="13">
        <v>46878212200</v>
      </c>
      <c r="I262" s="15"/>
      <c r="J262" s="13">
        <v>46848145832</v>
      </c>
    </row>
    <row r="263" spans="2:10" ht="15" customHeight="1">
      <c r="B263" s="14"/>
      <c r="C263" s="12" t="s">
        <v>386</v>
      </c>
      <c r="D263" s="12"/>
      <c r="E263" s="12"/>
      <c r="F263" s="49"/>
      <c r="G263" s="15"/>
      <c r="H263" s="13"/>
      <c r="I263" s="15"/>
      <c r="J263" s="13"/>
    </row>
    <row r="264" spans="2:10" ht="15" customHeight="1">
      <c r="B264" s="14" t="s">
        <v>387</v>
      </c>
      <c r="C264" s="12"/>
      <c r="D264" s="12"/>
      <c r="E264" s="12"/>
      <c r="F264" s="49"/>
      <c r="G264" s="15" t="s">
        <v>0</v>
      </c>
      <c r="H264" s="13">
        <f>SUM(H266,H268:H269,H278)</f>
        <v>1331834603574</v>
      </c>
      <c r="I264" s="15" t="s">
        <v>0</v>
      </c>
      <c r="J264" s="13">
        <f>SUM(J265,J266,J268:J269,J278)</f>
        <v>402779511824</v>
      </c>
    </row>
    <row r="265" spans="2:10" ht="15" customHeight="1">
      <c r="B265" s="14"/>
      <c r="C265" s="12" t="s">
        <v>388</v>
      </c>
      <c r="D265" s="12"/>
      <c r="E265" s="12"/>
      <c r="F265" s="49"/>
      <c r="G265" s="15"/>
      <c r="H265" s="13"/>
      <c r="I265" s="15"/>
      <c r="J265" s="13"/>
    </row>
    <row r="266" spans="2:10" ht="15" customHeight="1">
      <c r="B266" s="14"/>
      <c r="C266" s="12" t="s">
        <v>389</v>
      </c>
      <c r="D266" s="12"/>
      <c r="E266" s="12"/>
      <c r="F266" s="49"/>
      <c r="G266" s="15" t="s">
        <v>0</v>
      </c>
      <c r="H266" s="13">
        <f>SUM(G267)</f>
        <v>0</v>
      </c>
      <c r="I266" s="15" t="s">
        <v>0</v>
      </c>
      <c r="J266" s="13">
        <f>SUM(I267)</f>
        <v>1048647167</v>
      </c>
    </row>
    <row r="267" spans="2:10" ht="15" customHeight="1">
      <c r="B267" s="14"/>
      <c r="C267" s="12"/>
      <c r="D267" s="12" t="s">
        <v>355</v>
      </c>
      <c r="E267" s="12"/>
      <c r="F267" s="49"/>
      <c r="G267" s="15"/>
      <c r="H267" s="13"/>
      <c r="I267" s="15">
        <v>1048647167</v>
      </c>
      <c r="J267" s="13"/>
    </row>
    <row r="268" spans="2:10" ht="15" customHeight="1">
      <c r="B268" s="14"/>
      <c r="C268" s="12" t="s">
        <v>392</v>
      </c>
      <c r="D268" s="12"/>
      <c r="E268" s="12"/>
      <c r="F268" s="49"/>
      <c r="G268" s="15" t="s">
        <v>0</v>
      </c>
      <c r="H268" s="13">
        <v>1320427060678</v>
      </c>
      <c r="I268" s="15" t="s">
        <v>0</v>
      </c>
      <c r="J268" s="13">
        <v>377552332584</v>
      </c>
    </row>
    <row r="269" spans="2:10" ht="15" customHeight="1">
      <c r="B269" s="14"/>
      <c r="C269" s="12" t="s">
        <v>393</v>
      </c>
      <c r="D269" s="12"/>
      <c r="E269" s="12"/>
      <c r="F269" s="49"/>
      <c r="G269" s="15" t="s">
        <v>0</v>
      </c>
      <c r="H269" s="13">
        <f>SUM(G270:G277)</f>
        <v>11407542896</v>
      </c>
      <c r="I269" s="15" t="s">
        <v>0</v>
      </c>
      <c r="J269" s="13">
        <f>SUM(I270:I277)</f>
        <v>24178532073</v>
      </c>
    </row>
    <row r="270" spans="2:10" ht="15" hidden="1" customHeight="1">
      <c r="B270" s="60"/>
      <c r="C270" s="61"/>
      <c r="D270" s="61" t="s">
        <v>77</v>
      </c>
      <c r="E270" s="61"/>
      <c r="F270" s="62"/>
      <c r="G270" s="15">
        <v>170836555</v>
      </c>
      <c r="H270" s="13"/>
      <c r="I270" s="15">
        <v>429532340</v>
      </c>
      <c r="J270" s="13"/>
    </row>
    <row r="271" spans="2:10" ht="15" hidden="1" customHeight="1">
      <c r="B271" s="60"/>
      <c r="C271" s="61"/>
      <c r="D271" s="61" t="s">
        <v>78</v>
      </c>
      <c r="E271" s="61"/>
      <c r="F271" s="62"/>
      <c r="G271" s="15">
        <v>933347651</v>
      </c>
      <c r="H271" s="13"/>
      <c r="I271" s="15">
        <v>1050905896</v>
      </c>
      <c r="J271" s="13"/>
    </row>
    <row r="272" spans="2:10" ht="15" hidden="1" customHeight="1">
      <c r="B272" s="60"/>
      <c r="C272" s="61"/>
      <c r="D272" s="61" t="s">
        <v>79</v>
      </c>
      <c r="E272" s="61"/>
      <c r="F272" s="62"/>
      <c r="G272" s="15">
        <v>3466480</v>
      </c>
      <c r="H272" s="13"/>
      <c r="I272" s="15">
        <v>6351361</v>
      </c>
      <c r="J272" s="13"/>
    </row>
    <row r="273" spans="1:10" ht="15" hidden="1" customHeight="1">
      <c r="B273" s="60"/>
      <c r="C273" s="61"/>
      <c r="D273" s="61" t="s">
        <v>80</v>
      </c>
      <c r="E273" s="61"/>
      <c r="F273" s="62"/>
      <c r="G273" s="15">
        <v>43974776</v>
      </c>
      <c r="H273" s="13"/>
      <c r="I273" s="15">
        <v>37262284</v>
      </c>
      <c r="J273" s="13"/>
    </row>
    <row r="274" spans="1:10" ht="15" hidden="1" customHeight="1">
      <c r="B274" s="60"/>
      <c r="C274" s="61"/>
      <c r="D274" s="61" t="s">
        <v>81</v>
      </c>
      <c r="E274" s="61"/>
      <c r="F274" s="62"/>
      <c r="G274" s="15">
        <v>7637030558</v>
      </c>
      <c r="H274" s="13"/>
      <c r="I274" s="15">
        <v>19312677460</v>
      </c>
      <c r="J274" s="13"/>
    </row>
    <row r="275" spans="1:10" ht="15" hidden="1" customHeight="1">
      <c r="B275" s="60"/>
      <c r="C275" s="61"/>
      <c r="D275" s="61" t="s">
        <v>100</v>
      </c>
      <c r="E275" s="61"/>
      <c r="F275" s="62"/>
      <c r="G275" s="15">
        <v>285726250</v>
      </c>
      <c r="H275" s="13"/>
      <c r="I275" s="15">
        <v>359543493</v>
      </c>
      <c r="J275" s="13"/>
    </row>
    <row r="276" spans="1:10" ht="15" hidden="1" customHeight="1">
      <c r="B276" s="60"/>
      <c r="C276" s="61"/>
      <c r="D276" s="61" t="s">
        <v>101</v>
      </c>
      <c r="E276" s="61"/>
      <c r="F276" s="62"/>
      <c r="G276" s="15">
        <v>74011592</v>
      </c>
      <c r="H276" s="13"/>
      <c r="I276" s="15">
        <v>75225404</v>
      </c>
      <c r="J276" s="13"/>
    </row>
    <row r="277" spans="1:10" ht="15" hidden="1" customHeight="1">
      <c r="B277" s="60"/>
      <c r="C277" s="61"/>
      <c r="D277" s="61" t="s">
        <v>102</v>
      </c>
      <c r="E277" s="61"/>
      <c r="F277" s="62"/>
      <c r="G277" s="15">
        <v>2259149034</v>
      </c>
      <c r="H277" s="13"/>
      <c r="I277" s="15">
        <v>2907033835</v>
      </c>
      <c r="J277" s="13"/>
    </row>
    <row r="278" spans="1:10" ht="15" customHeight="1">
      <c r="B278" s="14"/>
      <c r="C278" s="12" t="s">
        <v>394</v>
      </c>
      <c r="D278" s="12"/>
      <c r="E278" s="12"/>
      <c r="F278" s="49"/>
      <c r="G278" s="10" t="s">
        <v>0</v>
      </c>
      <c r="H278" s="11"/>
      <c r="I278" s="10" t="s">
        <v>0</v>
      </c>
      <c r="J278" s="11"/>
    </row>
    <row r="279" spans="1:10" ht="15" customHeight="1">
      <c r="B279" s="14" t="s">
        <v>395</v>
      </c>
      <c r="C279" s="12"/>
      <c r="D279" s="12"/>
      <c r="E279" s="12"/>
      <c r="F279" s="49"/>
      <c r="G279" s="15"/>
      <c r="H279" s="13">
        <f>SUM(H280:H281)</f>
        <v>77256060</v>
      </c>
      <c r="I279" s="15"/>
      <c r="J279" s="13">
        <f>SUM(J280:J281)</f>
        <v>87616934</v>
      </c>
    </row>
    <row r="280" spans="1:10" ht="15" customHeight="1">
      <c r="B280" s="14"/>
      <c r="C280" s="12" t="s">
        <v>390</v>
      </c>
      <c r="D280" s="12"/>
      <c r="E280" s="12"/>
      <c r="F280" s="49"/>
      <c r="G280" s="15"/>
      <c r="H280" s="13">
        <v>77256060</v>
      </c>
      <c r="I280" s="15"/>
      <c r="J280" s="13">
        <v>87616934</v>
      </c>
    </row>
    <row r="281" spans="1:10" ht="15" customHeight="1">
      <c r="B281" s="14"/>
      <c r="C281" s="12" t="s">
        <v>391</v>
      </c>
      <c r="D281" s="12"/>
      <c r="E281" s="12"/>
      <c r="F281" s="49"/>
      <c r="G281" s="15"/>
      <c r="H281" s="13"/>
      <c r="I281" s="15"/>
      <c r="J281" s="13"/>
    </row>
    <row r="282" spans="1:10" ht="15" customHeight="1">
      <c r="A282" s="38"/>
      <c r="B282" s="14" t="s">
        <v>396</v>
      </c>
      <c r="C282" s="12"/>
      <c r="D282" s="12"/>
      <c r="E282" s="12"/>
      <c r="F282" s="49"/>
      <c r="G282" s="15" t="s">
        <v>0</v>
      </c>
      <c r="H282" s="13"/>
      <c r="I282" s="15" t="s">
        <v>0</v>
      </c>
      <c r="J282" s="13"/>
    </row>
    <row r="283" spans="1:10" ht="15" customHeight="1">
      <c r="B283" s="14" t="s">
        <v>397</v>
      </c>
      <c r="C283" s="12"/>
      <c r="D283" s="12"/>
      <c r="E283" s="12"/>
      <c r="F283" s="49"/>
      <c r="G283" s="15" t="s">
        <v>0</v>
      </c>
      <c r="H283" s="13">
        <f>SUM(H284:H286)</f>
        <v>0</v>
      </c>
      <c r="I283" s="15" t="s">
        <v>0</v>
      </c>
      <c r="J283" s="13">
        <f>SUM(J284:J286)</f>
        <v>12370863396</v>
      </c>
    </row>
    <row r="284" spans="1:10" ht="15" customHeight="1">
      <c r="B284" s="14"/>
      <c r="C284" s="12" t="s">
        <v>318</v>
      </c>
      <c r="D284" s="12"/>
      <c r="E284" s="12"/>
      <c r="F284" s="49"/>
      <c r="G284" s="15"/>
      <c r="H284" s="13"/>
      <c r="I284" s="15"/>
      <c r="J284" s="13">
        <v>11100852278</v>
      </c>
    </row>
    <row r="285" spans="1:10" ht="15" customHeight="1">
      <c r="B285" s="14"/>
      <c r="C285" s="12" t="s">
        <v>320</v>
      </c>
      <c r="D285" s="12"/>
      <c r="E285" s="12"/>
      <c r="F285" s="49"/>
      <c r="G285" s="15"/>
      <c r="H285" s="13"/>
      <c r="I285" s="15"/>
      <c r="J285" s="13"/>
    </row>
    <row r="286" spans="1:10" ht="15" customHeight="1">
      <c r="A286" s="38"/>
      <c r="B286" s="14"/>
      <c r="C286" s="12" t="s">
        <v>319</v>
      </c>
      <c r="D286" s="12"/>
      <c r="E286" s="12"/>
      <c r="F286" s="49"/>
      <c r="G286" s="15"/>
      <c r="H286" s="13"/>
      <c r="I286" s="15"/>
      <c r="J286" s="13">
        <v>1270011118</v>
      </c>
    </row>
    <row r="287" spans="1:10" ht="15" customHeight="1">
      <c r="B287" s="14" t="s">
        <v>378</v>
      </c>
      <c r="C287" s="12"/>
      <c r="D287" s="12"/>
      <c r="E287" s="12"/>
      <c r="F287" s="49"/>
      <c r="G287" s="15" t="s">
        <v>0</v>
      </c>
      <c r="H287" s="13">
        <f>SUM(H288:H291)</f>
        <v>1807611747</v>
      </c>
      <c r="I287" s="15" t="s">
        <v>0</v>
      </c>
      <c r="J287" s="13">
        <f>SUM(J288:J291)</f>
        <v>1816256763</v>
      </c>
    </row>
    <row r="288" spans="1:10" ht="15" customHeight="1">
      <c r="B288" s="14"/>
      <c r="C288" s="12" t="s">
        <v>346</v>
      </c>
      <c r="D288" s="12"/>
      <c r="E288" s="12"/>
      <c r="F288" s="49"/>
      <c r="G288" s="15" t="s">
        <v>0</v>
      </c>
      <c r="H288" s="13"/>
      <c r="I288" s="15" t="s">
        <v>0</v>
      </c>
      <c r="J288" s="13"/>
    </row>
    <row r="289" spans="2:10" ht="15" customHeight="1">
      <c r="B289" s="14"/>
      <c r="C289" s="12" t="s">
        <v>347</v>
      </c>
      <c r="D289" s="12"/>
      <c r="E289" s="12"/>
      <c r="F289" s="49"/>
      <c r="G289" s="15"/>
      <c r="H289" s="13">
        <v>40550666</v>
      </c>
      <c r="I289" s="15"/>
      <c r="J289" s="13">
        <v>896878</v>
      </c>
    </row>
    <row r="290" spans="2:10" ht="15" customHeight="1">
      <c r="B290" s="14"/>
      <c r="C290" s="12" t="s">
        <v>348</v>
      </c>
      <c r="D290" s="12"/>
      <c r="E290" s="12"/>
      <c r="F290" s="49"/>
      <c r="G290" s="15"/>
      <c r="H290" s="13">
        <v>999829512</v>
      </c>
      <c r="I290" s="15"/>
      <c r="J290" s="13">
        <v>971569033</v>
      </c>
    </row>
    <row r="291" spans="2:10" ht="15" customHeight="1">
      <c r="B291" s="14"/>
      <c r="C291" s="12" t="s">
        <v>349</v>
      </c>
      <c r="D291" s="12"/>
      <c r="E291" s="12"/>
      <c r="F291" s="49"/>
      <c r="G291" s="15" t="s">
        <v>0</v>
      </c>
      <c r="H291" s="13">
        <f>SUM(G292:G297)</f>
        <v>767231569</v>
      </c>
      <c r="I291" s="15" t="s">
        <v>0</v>
      </c>
      <c r="J291" s="13">
        <f>SUM(I292:I297)</f>
        <v>843790852</v>
      </c>
    </row>
    <row r="292" spans="2:10" ht="15" hidden="1" customHeight="1">
      <c r="B292" s="60"/>
      <c r="C292" s="61"/>
      <c r="D292" s="61" t="s">
        <v>82</v>
      </c>
      <c r="E292" s="61"/>
      <c r="F292" s="62"/>
      <c r="G292" s="15">
        <v>135348190</v>
      </c>
      <c r="H292" s="13"/>
      <c r="I292" s="15">
        <v>137355940</v>
      </c>
      <c r="J292" s="13"/>
    </row>
    <row r="293" spans="2:10" ht="15" hidden="1" customHeight="1">
      <c r="B293" s="60"/>
      <c r="C293" s="61"/>
      <c r="D293" s="61" t="s">
        <v>83</v>
      </c>
      <c r="E293" s="61"/>
      <c r="F293" s="62"/>
      <c r="G293" s="15">
        <v>322899569</v>
      </c>
      <c r="H293" s="13"/>
      <c r="I293" s="15">
        <v>396516469</v>
      </c>
      <c r="J293" s="13"/>
    </row>
    <row r="294" spans="2:10" ht="15" hidden="1" customHeight="1">
      <c r="B294" s="60"/>
      <c r="C294" s="61"/>
      <c r="D294" s="61" t="s">
        <v>84</v>
      </c>
      <c r="E294" s="61"/>
      <c r="F294" s="62"/>
      <c r="G294" s="15">
        <v>250814300</v>
      </c>
      <c r="H294" s="13"/>
      <c r="I294" s="15">
        <v>221284840</v>
      </c>
      <c r="J294" s="13"/>
    </row>
    <row r="295" spans="2:10" ht="15" hidden="1" customHeight="1">
      <c r="B295" s="60"/>
      <c r="C295" s="61"/>
      <c r="D295" s="61" t="s">
        <v>85</v>
      </c>
      <c r="E295" s="61"/>
      <c r="F295" s="62"/>
      <c r="G295" s="15">
        <v>2590000</v>
      </c>
      <c r="H295" s="13"/>
      <c r="I295" s="15">
        <v>2710000</v>
      </c>
      <c r="J295" s="13"/>
    </row>
    <row r="296" spans="2:10" ht="15" hidden="1" customHeight="1">
      <c r="B296" s="60"/>
      <c r="C296" s="61"/>
      <c r="D296" s="61" t="s">
        <v>400</v>
      </c>
      <c r="E296" s="61"/>
      <c r="F296" s="62"/>
      <c r="G296" s="15">
        <v>399000</v>
      </c>
      <c r="H296" s="13"/>
      <c r="I296" s="15">
        <v>57000</v>
      </c>
      <c r="J296" s="13"/>
    </row>
    <row r="297" spans="2:10" ht="15" hidden="1" customHeight="1">
      <c r="B297" s="60"/>
      <c r="C297" s="61"/>
      <c r="D297" s="61" t="s">
        <v>398</v>
      </c>
      <c r="E297" s="61"/>
      <c r="F297" s="62"/>
      <c r="G297" s="15">
        <v>55180510</v>
      </c>
      <c r="H297" s="13"/>
      <c r="I297" s="15">
        <v>85866603</v>
      </c>
      <c r="J297" s="13"/>
    </row>
    <row r="298" spans="2:10" ht="15" hidden="1" customHeight="1">
      <c r="B298" s="60"/>
      <c r="C298" s="61"/>
      <c r="D298" s="61" t="s">
        <v>399</v>
      </c>
      <c r="E298" s="61"/>
      <c r="F298" s="62"/>
      <c r="G298" s="15"/>
      <c r="H298" s="13"/>
      <c r="I298" s="15"/>
      <c r="J298" s="13"/>
    </row>
    <row r="299" spans="2:10" ht="15" customHeight="1">
      <c r="B299" s="14" t="s">
        <v>240</v>
      </c>
      <c r="C299" s="12"/>
      <c r="D299" s="12"/>
      <c r="E299" s="12"/>
      <c r="F299" s="49"/>
      <c r="G299" s="15" t="s">
        <v>0</v>
      </c>
      <c r="H299" s="13">
        <f>SUM(H194,H234,H246,H248,H262,H264,H279,H282,H283,H287)</f>
        <v>3964134610878</v>
      </c>
      <c r="I299" s="15" t="s">
        <v>0</v>
      </c>
      <c r="J299" s="13">
        <f>SUM(J194,J234,J246,J248,J262,J264,J279,J282,J283,J287)</f>
        <v>2283835148425</v>
      </c>
    </row>
    <row r="300" spans="2:10" ht="15" customHeight="1">
      <c r="B300" s="14" t="s">
        <v>241</v>
      </c>
      <c r="C300" s="12"/>
      <c r="D300" s="12"/>
      <c r="E300" s="12"/>
      <c r="F300" s="49"/>
      <c r="G300" s="15" t="s">
        <v>0</v>
      </c>
      <c r="H300" s="13" t="s">
        <v>0</v>
      </c>
      <c r="I300" s="15" t="s">
        <v>0</v>
      </c>
      <c r="J300" s="13" t="s">
        <v>0</v>
      </c>
    </row>
    <row r="301" spans="2:10" ht="15" customHeight="1">
      <c r="B301" s="14" t="s">
        <v>242</v>
      </c>
      <c r="C301" s="12"/>
      <c r="D301" s="12"/>
      <c r="E301" s="12"/>
      <c r="F301" s="49"/>
      <c r="G301" s="15" t="s">
        <v>0</v>
      </c>
      <c r="H301" s="13">
        <f>SUM(H302)</f>
        <v>202405950000</v>
      </c>
      <c r="I301" s="15" t="s">
        <v>0</v>
      </c>
      <c r="J301" s="13">
        <f>SUM(J302)</f>
        <v>202405950000</v>
      </c>
    </row>
    <row r="302" spans="2:10" ht="15" customHeight="1">
      <c r="B302" s="14"/>
      <c r="C302" s="12" t="s">
        <v>243</v>
      </c>
      <c r="D302" s="12"/>
      <c r="E302" s="12"/>
      <c r="F302" s="49"/>
      <c r="G302" s="15" t="s">
        <v>0</v>
      </c>
      <c r="H302" s="13">
        <v>202405950000</v>
      </c>
      <c r="I302" s="15" t="s">
        <v>0</v>
      </c>
      <c r="J302" s="13">
        <v>202405950000</v>
      </c>
    </row>
    <row r="303" spans="2:10" ht="15" customHeight="1">
      <c r="B303" s="14" t="s">
        <v>244</v>
      </c>
      <c r="C303" s="12"/>
      <c r="D303" s="12"/>
      <c r="E303" s="12"/>
      <c r="F303" s="49"/>
      <c r="G303" s="15" t="s">
        <v>0</v>
      </c>
      <c r="H303" s="13">
        <f>SUM(H304:H306)</f>
        <v>8317433789</v>
      </c>
      <c r="I303" s="15" t="s">
        <v>0</v>
      </c>
      <c r="J303" s="13">
        <f>SUM(J304:J306)</f>
        <v>8317433789</v>
      </c>
    </row>
    <row r="304" spans="2:10" ht="15" customHeight="1">
      <c r="B304" s="14"/>
      <c r="C304" s="12" t="s">
        <v>245</v>
      </c>
      <c r="D304" s="12"/>
      <c r="E304" s="12"/>
      <c r="F304" s="49"/>
      <c r="G304" s="15" t="s">
        <v>0</v>
      </c>
      <c r="H304" s="13">
        <v>8312831975</v>
      </c>
      <c r="I304" s="15" t="s">
        <v>0</v>
      </c>
      <c r="J304" s="13">
        <v>8312831975</v>
      </c>
    </row>
    <row r="305" spans="1:10" ht="15" customHeight="1">
      <c r="B305" s="14"/>
      <c r="C305" s="12" t="s">
        <v>246</v>
      </c>
      <c r="D305" s="12"/>
      <c r="E305" s="12"/>
      <c r="F305" s="49"/>
      <c r="G305" s="15" t="s">
        <v>0</v>
      </c>
      <c r="H305" s="13">
        <v>1505390</v>
      </c>
      <c r="I305" s="15" t="s">
        <v>0</v>
      </c>
      <c r="J305" s="13">
        <v>1505390</v>
      </c>
    </row>
    <row r="306" spans="1:10" ht="15" customHeight="1">
      <c r="B306" s="14"/>
      <c r="C306" s="12" t="s">
        <v>247</v>
      </c>
      <c r="D306" s="12"/>
      <c r="E306" s="12"/>
      <c r="F306" s="49"/>
      <c r="G306" s="15" t="s">
        <v>0</v>
      </c>
      <c r="H306" s="13">
        <f>G307</f>
        <v>3096424</v>
      </c>
      <c r="I306" s="15" t="s">
        <v>0</v>
      </c>
      <c r="J306" s="13">
        <f>I307</f>
        <v>3096424</v>
      </c>
    </row>
    <row r="307" spans="1:10" ht="15" hidden="1" customHeight="1">
      <c r="B307" s="60"/>
      <c r="C307" s="61"/>
      <c r="D307" s="61" t="s">
        <v>86</v>
      </c>
      <c r="E307" s="61"/>
      <c r="F307" s="62"/>
      <c r="G307" s="15">
        <v>3096424</v>
      </c>
      <c r="H307" s="13"/>
      <c r="I307" s="15">
        <v>3096424</v>
      </c>
      <c r="J307" s="13"/>
    </row>
    <row r="308" spans="1:10" ht="15" customHeight="1">
      <c r="B308" s="14" t="s">
        <v>379</v>
      </c>
      <c r="C308" s="12"/>
      <c r="D308" s="12"/>
      <c r="E308" s="12"/>
      <c r="F308" s="49"/>
      <c r="G308" s="15" t="s">
        <v>0</v>
      </c>
      <c r="H308" s="11">
        <f>SUM(H309,H310)</f>
        <v>-39924834390</v>
      </c>
      <c r="I308" s="15" t="s">
        <v>0</v>
      </c>
      <c r="J308" s="11">
        <f>SUM(J309,J310)</f>
        <v>-37500802780</v>
      </c>
    </row>
    <row r="309" spans="1:10" ht="15" customHeight="1">
      <c r="B309" s="14"/>
      <c r="C309" s="12" t="s">
        <v>248</v>
      </c>
      <c r="D309" s="12"/>
      <c r="E309" s="12"/>
      <c r="F309" s="49"/>
      <c r="G309" s="15" t="s">
        <v>0</v>
      </c>
      <c r="H309" s="11">
        <v>-39924834390</v>
      </c>
      <c r="I309" s="15" t="s">
        <v>0</v>
      </c>
      <c r="J309" s="11">
        <v>-37500802780</v>
      </c>
    </row>
    <row r="310" spans="1:10" ht="15" customHeight="1">
      <c r="B310" s="14"/>
      <c r="C310" s="12" t="s">
        <v>302</v>
      </c>
      <c r="D310" s="12"/>
      <c r="E310" s="12"/>
      <c r="F310" s="49"/>
      <c r="G310" s="15"/>
      <c r="H310" s="11"/>
      <c r="I310" s="15"/>
      <c r="J310" s="11"/>
    </row>
    <row r="311" spans="1:10" ht="15" customHeight="1">
      <c r="B311" s="14" t="s">
        <v>380</v>
      </c>
      <c r="C311" s="12"/>
      <c r="D311" s="12"/>
      <c r="E311" s="12"/>
      <c r="F311" s="49"/>
      <c r="G311" s="15" t="s">
        <v>0</v>
      </c>
      <c r="H311" s="11">
        <f>SUM(H312:H313)</f>
        <v>-679398705</v>
      </c>
      <c r="I311" s="15" t="s">
        <v>0</v>
      </c>
      <c r="J311" s="11">
        <f>SUM(J312:J313)</f>
        <v>-710265042</v>
      </c>
    </row>
    <row r="312" spans="1:10" ht="15" customHeight="1">
      <c r="B312" s="14"/>
      <c r="C312" s="12" t="s">
        <v>249</v>
      </c>
      <c r="D312" s="12"/>
      <c r="E312" s="12"/>
      <c r="F312" s="49"/>
      <c r="G312" s="15" t="s">
        <v>0</v>
      </c>
      <c r="H312" s="11">
        <v>-679398705</v>
      </c>
      <c r="I312" s="15" t="s">
        <v>0</v>
      </c>
      <c r="J312" s="11">
        <v>-710265042</v>
      </c>
    </row>
    <row r="313" spans="1:10" ht="15" customHeight="1">
      <c r="B313" s="14"/>
      <c r="C313" s="12" t="s">
        <v>303</v>
      </c>
      <c r="D313" s="12"/>
      <c r="E313" s="12"/>
      <c r="F313" s="49"/>
      <c r="G313" s="15"/>
      <c r="H313" s="11"/>
      <c r="I313" s="15"/>
      <c r="J313" s="11"/>
    </row>
    <row r="314" spans="1:10" ht="15" customHeight="1">
      <c r="B314" s="14" t="s">
        <v>381</v>
      </c>
      <c r="C314" s="12"/>
      <c r="D314" s="12"/>
      <c r="E314" s="12"/>
      <c r="F314" s="49"/>
      <c r="G314" s="15" t="s">
        <v>0</v>
      </c>
      <c r="H314" s="13">
        <f>SUM(H315:H319)</f>
        <v>192262556506</v>
      </c>
      <c r="I314" s="15" t="s">
        <v>0</v>
      </c>
      <c r="J314" s="13">
        <f>SUM(J315:J319)</f>
        <v>197602642646</v>
      </c>
    </row>
    <row r="315" spans="1:10" ht="15" customHeight="1">
      <c r="B315" s="14"/>
      <c r="C315" s="12" t="s">
        <v>304</v>
      </c>
      <c r="D315" s="12"/>
      <c r="E315" s="12"/>
      <c r="F315" s="49"/>
      <c r="G315" s="15" t="s">
        <v>0</v>
      </c>
      <c r="H315" s="13">
        <v>2740316459</v>
      </c>
      <c r="I315" s="15" t="s">
        <v>0</v>
      </c>
      <c r="J315" s="13">
        <v>888519464</v>
      </c>
    </row>
    <row r="316" spans="1:10" ht="15" customHeight="1">
      <c r="B316" s="14"/>
      <c r="C316" s="12" t="s">
        <v>305</v>
      </c>
      <c r="D316" s="12"/>
      <c r="E316" s="12"/>
      <c r="F316" s="49"/>
      <c r="G316" s="10" t="s">
        <v>0</v>
      </c>
      <c r="H316" s="41">
        <v>3676981909</v>
      </c>
      <c r="I316" s="10" t="s">
        <v>0</v>
      </c>
      <c r="J316" s="41">
        <v>3560876529</v>
      </c>
    </row>
    <row r="317" spans="1:10" ht="15" customHeight="1">
      <c r="B317" s="14"/>
      <c r="C317" s="12" t="s">
        <v>306</v>
      </c>
      <c r="D317" s="12"/>
      <c r="E317" s="12"/>
      <c r="F317" s="49"/>
      <c r="G317" s="15" t="s">
        <v>0</v>
      </c>
      <c r="H317" s="13"/>
      <c r="I317" s="15" t="s">
        <v>0</v>
      </c>
      <c r="J317" s="13"/>
    </row>
    <row r="318" spans="1:10" ht="15" customHeight="1">
      <c r="B318" s="14"/>
      <c r="C318" s="12" t="s">
        <v>250</v>
      </c>
      <c r="D318" s="12"/>
      <c r="E318" s="12"/>
      <c r="F318" s="49"/>
      <c r="G318" s="15" t="s">
        <v>0</v>
      </c>
      <c r="H318" s="13"/>
      <c r="I318" s="15" t="s">
        <v>0</v>
      </c>
      <c r="J318" s="13"/>
    </row>
    <row r="319" spans="1:10" ht="15" customHeight="1">
      <c r="A319" s="38"/>
      <c r="B319" s="14"/>
      <c r="C319" s="12" t="s">
        <v>307</v>
      </c>
      <c r="D319" s="12"/>
      <c r="E319" s="12"/>
      <c r="F319" s="49"/>
      <c r="G319" s="15"/>
      <c r="H319" s="13">
        <v>185845258138</v>
      </c>
      <c r="I319" s="15"/>
      <c r="J319" s="13">
        <v>193153246653</v>
      </c>
    </row>
    <row r="320" spans="1:10" ht="15" hidden="1" customHeight="1">
      <c r="A320" s="36"/>
      <c r="B320" s="60"/>
      <c r="C320" s="61"/>
      <c r="D320" s="61" t="s">
        <v>87</v>
      </c>
      <c r="E320" s="61"/>
      <c r="F320" s="62"/>
      <c r="G320" s="15">
        <v>13177883810</v>
      </c>
      <c r="H320" s="13"/>
      <c r="I320" s="15">
        <v>48463536570</v>
      </c>
      <c r="J320" s="13"/>
    </row>
    <row r="321" spans="2:10" ht="15" customHeight="1">
      <c r="B321" s="14" t="s">
        <v>308</v>
      </c>
      <c r="C321" s="12"/>
      <c r="D321" s="12"/>
      <c r="E321" s="12"/>
      <c r="F321" s="49"/>
      <c r="G321" s="15"/>
      <c r="H321" s="13">
        <f>SUM(H301,H303,H308,H311,H314)</f>
        <v>362381707200</v>
      </c>
      <c r="I321" s="15" t="s">
        <v>0</v>
      </c>
      <c r="J321" s="13">
        <f>SUM(J301,J303,J308,J311,J314)</f>
        <v>370114958613</v>
      </c>
    </row>
    <row r="322" spans="2:10" ht="15" customHeight="1">
      <c r="B322" s="30" t="s">
        <v>251</v>
      </c>
      <c r="C322" s="31"/>
      <c r="D322" s="31"/>
      <c r="E322" s="31"/>
      <c r="F322" s="59"/>
      <c r="G322" s="32" t="s">
        <v>0</v>
      </c>
      <c r="H322" s="33">
        <f>H299+H321</f>
        <v>4326516318078</v>
      </c>
      <c r="I322" s="32" t="s">
        <v>0</v>
      </c>
      <c r="J322" s="33">
        <f>J299+J321</f>
        <v>2653950107038</v>
      </c>
    </row>
    <row r="323" spans="2:10" ht="15" customHeight="1">
      <c r="B323" s="39"/>
      <c r="C323" s="39"/>
      <c r="D323" s="39"/>
      <c r="E323" s="39"/>
      <c r="F323" s="39"/>
      <c r="G323" s="40"/>
      <c r="H323" s="40">
        <f>H192-H299-H321</f>
        <v>0</v>
      </c>
      <c r="I323" s="40"/>
      <c r="J323" s="40">
        <f>J192-J299-J321</f>
        <v>0</v>
      </c>
    </row>
    <row r="324" spans="2:10" ht="15" customHeight="1">
      <c r="G324" s="1">
        <f>G320-'PL     '!J129</f>
        <v>0</v>
      </c>
    </row>
  </sheetData>
  <autoFilter ref="B7:J324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7:F7"/>
    <mergeCell ref="G7:H7"/>
    <mergeCell ref="I7:J7"/>
    <mergeCell ref="G4:J4"/>
    <mergeCell ref="G5:J5"/>
    <mergeCell ref="G2:J2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G32:H38 I32:I38 G251:I252 G127:I143 G118:I119 G101:I10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D133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6"/>
      <c r="J2" s="76"/>
      <c r="K2" s="76"/>
      <c r="L2" s="76"/>
    </row>
    <row r="3" spans="1:12" ht="15" customHeight="1">
      <c r="H3" s="65" t="s">
        <v>409</v>
      </c>
    </row>
    <row r="4" spans="1:12" ht="15" customHeight="1">
      <c r="H4" s="65" t="s">
        <v>115</v>
      </c>
      <c r="I4" s="71"/>
      <c r="J4" s="71"/>
      <c r="K4" s="71"/>
      <c r="L4" s="71"/>
    </row>
    <row r="5" spans="1:12" s="63" customFormat="1" ht="15" customHeight="1">
      <c r="I5" s="71"/>
      <c r="J5" s="71"/>
      <c r="K5" s="71"/>
      <c r="L5" s="71"/>
    </row>
    <row r="6" spans="1:12" s="35" customFormat="1" ht="15" customHeight="1">
      <c r="B6" s="35" t="s">
        <v>116</v>
      </c>
      <c r="J6" s="43"/>
      <c r="L6" s="43"/>
    </row>
    <row r="7" spans="1:12" ht="15" customHeight="1">
      <c r="A7" s="64"/>
      <c r="B7" s="73"/>
      <c r="C7" s="74"/>
      <c r="D7" s="74"/>
      <c r="E7" s="74"/>
      <c r="F7" s="74"/>
      <c r="G7" s="74"/>
      <c r="H7" s="75"/>
      <c r="I7" s="66" t="s">
        <v>427</v>
      </c>
      <c r="J7" s="67"/>
      <c r="K7" s="66" t="s">
        <v>426</v>
      </c>
      <c r="L7" s="67"/>
    </row>
    <row r="8" spans="1:12" s="7" customFormat="1" ht="15" customHeight="1">
      <c r="B8" s="16" t="s">
        <v>362</v>
      </c>
      <c r="C8" s="17"/>
      <c r="D8" s="17"/>
      <c r="E8" s="8"/>
      <c r="F8" s="8"/>
      <c r="G8" s="8"/>
      <c r="H8" s="9"/>
      <c r="I8" s="22"/>
      <c r="J8" s="23">
        <f>SUM(J9,J19,J28,J33,J38,J41,J44)</f>
        <v>344840478403</v>
      </c>
      <c r="K8" s="22"/>
      <c r="L8" s="23">
        <f>SUM(L9,L19,L28,L33,L38,L41,L44)</f>
        <v>347757642587</v>
      </c>
    </row>
    <row r="9" spans="1:12" ht="15" customHeight="1">
      <c r="B9" s="18"/>
      <c r="C9" s="19" t="s">
        <v>366</v>
      </c>
      <c r="D9" s="19"/>
      <c r="E9" s="3"/>
      <c r="F9" s="3"/>
      <c r="G9" s="3"/>
      <c r="H9" s="4"/>
      <c r="I9" s="10"/>
      <c r="J9" s="11">
        <f>SUM(I10:I18)</f>
        <v>36821211259</v>
      </c>
      <c r="K9" s="10"/>
      <c r="L9" s="11">
        <f>SUM(K10:K18)</f>
        <v>34093476055</v>
      </c>
    </row>
    <row r="10" spans="1:12" ht="15" customHeight="1">
      <c r="B10" s="18"/>
      <c r="C10" s="19"/>
      <c r="D10" s="19" t="s">
        <v>117</v>
      </c>
      <c r="E10" s="3"/>
      <c r="F10" s="3"/>
      <c r="G10" s="3"/>
      <c r="H10" s="4"/>
      <c r="I10" s="10">
        <v>24453622232</v>
      </c>
      <c r="J10" s="11" t="s">
        <v>0</v>
      </c>
      <c r="K10" s="10">
        <v>27241528899</v>
      </c>
      <c r="L10" s="11" t="s">
        <v>0</v>
      </c>
    </row>
    <row r="11" spans="1:12" ht="15" customHeight="1">
      <c r="B11" s="18"/>
      <c r="C11" s="19"/>
      <c r="D11" s="19" t="s">
        <v>118</v>
      </c>
      <c r="E11" s="3"/>
      <c r="F11" s="3"/>
      <c r="G11" s="3"/>
      <c r="H11" s="4"/>
      <c r="I11" s="10">
        <v>8613056705</v>
      </c>
      <c r="J11" s="11" t="s">
        <v>0</v>
      </c>
      <c r="K11" s="10">
        <v>3366800093</v>
      </c>
      <c r="L11" s="11" t="s">
        <v>0</v>
      </c>
    </row>
    <row r="12" spans="1:12" ht="15" customHeight="1">
      <c r="B12" s="18"/>
      <c r="C12" s="19"/>
      <c r="D12" s="19" t="s">
        <v>119</v>
      </c>
      <c r="E12" s="3"/>
      <c r="F12" s="3"/>
      <c r="G12" s="3"/>
      <c r="H12" s="4"/>
      <c r="I12" s="10">
        <v>40000000</v>
      </c>
      <c r="J12" s="11" t="s">
        <v>0</v>
      </c>
      <c r="K12" s="10">
        <v>113727273</v>
      </c>
      <c r="L12" s="11" t="s">
        <v>0</v>
      </c>
    </row>
    <row r="13" spans="1:12" ht="15" customHeight="1">
      <c r="B13" s="18"/>
      <c r="C13" s="19"/>
      <c r="D13" s="19" t="s">
        <v>120</v>
      </c>
      <c r="E13" s="3"/>
      <c r="F13" s="3"/>
      <c r="G13" s="3"/>
      <c r="H13" s="4"/>
      <c r="I13" s="10">
        <v>1082778424</v>
      </c>
      <c r="J13" s="11" t="s">
        <v>0</v>
      </c>
      <c r="K13" s="10">
        <v>996203441</v>
      </c>
      <c r="L13" s="11" t="s">
        <v>0</v>
      </c>
    </row>
    <row r="14" spans="1:12" ht="15" customHeight="1">
      <c r="B14" s="18"/>
      <c r="C14" s="19"/>
      <c r="D14" s="19" t="s">
        <v>121</v>
      </c>
      <c r="E14" s="3"/>
      <c r="F14" s="3"/>
      <c r="G14" s="3"/>
      <c r="H14" s="4"/>
      <c r="I14" s="10">
        <v>236432387</v>
      </c>
      <c r="J14" s="11" t="s">
        <v>0</v>
      </c>
      <c r="K14" s="10">
        <v>47687906</v>
      </c>
      <c r="L14" s="11" t="s">
        <v>0</v>
      </c>
    </row>
    <row r="15" spans="1:12" ht="15" customHeight="1">
      <c r="B15" s="18"/>
      <c r="C15" s="19"/>
      <c r="D15" s="19" t="s">
        <v>122</v>
      </c>
      <c r="E15" s="3"/>
      <c r="F15" s="3"/>
      <c r="G15" s="3"/>
      <c r="H15" s="4"/>
      <c r="I15" s="10">
        <v>1496879802</v>
      </c>
      <c r="J15" s="11" t="s">
        <v>0</v>
      </c>
      <c r="K15" s="10">
        <v>1555727273</v>
      </c>
      <c r="L15" s="11" t="s">
        <v>0</v>
      </c>
    </row>
    <row r="16" spans="1:12" ht="15" customHeight="1">
      <c r="B16" s="18"/>
      <c r="C16" s="19"/>
      <c r="D16" s="19" t="s">
        <v>123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124</v>
      </c>
      <c r="E17" s="3"/>
      <c r="F17" s="3"/>
      <c r="G17" s="3"/>
      <c r="H17" s="4"/>
      <c r="I17" s="10">
        <v>3000000</v>
      </c>
      <c r="J17" s="11" t="s">
        <v>0</v>
      </c>
      <c r="K17" s="10">
        <v>3000000</v>
      </c>
      <c r="L17" s="11" t="s">
        <v>0</v>
      </c>
    </row>
    <row r="18" spans="1:12" ht="15" customHeight="1">
      <c r="B18" s="18"/>
      <c r="C18" s="19"/>
      <c r="D18" s="19" t="s">
        <v>125</v>
      </c>
      <c r="E18" s="3"/>
      <c r="F18" s="3"/>
      <c r="G18" s="3"/>
      <c r="H18" s="4"/>
      <c r="I18" s="10">
        <v>895441709</v>
      </c>
      <c r="J18" s="11"/>
      <c r="K18" s="10">
        <v>768801170</v>
      </c>
      <c r="L18" s="11"/>
    </row>
    <row r="19" spans="1:12" ht="15" customHeight="1">
      <c r="B19" s="18"/>
      <c r="C19" s="19" t="s">
        <v>140</v>
      </c>
      <c r="D19" s="19"/>
      <c r="E19" s="3"/>
      <c r="F19" s="3"/>
      <c r="G19" s="3"/>
      <c r="H19" s="4"/>
      <c r="I19" s="10"/>
      <c r="J19" s="11">
        <f>SUM(I20:I27)</f>
        <v>60090904812</v>
      </c>
      <c r="K19" s="10"/>
      <c r="L19" s="11">
        <f>SUM(K20:K27)</f>
        <v>121627294390</v>
      </c>
    </row>
    <row r="20" spans="1:12" ht="15" customHeight="1">
      <c r="B20" s="18"/>
      <c r="C20" s="19"/>
      <c r="D20" s="19" t="s">
        <v>126</v>
      </c>
      <c r="E20" s="3"/>
      <c r="F20" s="3"/>
      <c r="G20" s="3"/>
      <c r="H20" s="4"/>
      <c r="I20" s="10">
        <v>50447089063</v>
      </c>
      <c r="J20" s="11"/>
      <c r="K20" s="10">
        <v>100027142265</v>
      </c>
      <c r="L20" s="11"/>
    </row>
    <row r="21" spans="1:12" ht="15" customHeight="1">
      <c r="B21" s="18"/>
      <c r="C21" s="19"/>
      <c r="D21" s="19" t="s">
        <v>127</v>
      </c>
      <c r="E21" s="3"/>
      <c r="F21" s="3"/>
      <c r="G21" s="3"/>
      <c r="H21" s="4"/>
      <c r="I21" s="10">
        <v>5897174776</v>
      </c>
      <c r="J21" s="11" t="s">
        <v>0</v>
      </c>
      <c r="K21" s="10">
        <v>18109753651</v>
      </c>
      <c r="L21" s="11" t="s">
        <v>0</v>
      </c>
    </row>
    <row r="22" spans="1:12" ht="15" customHeight="1">
      <c r="B22" s="18"/>
      <c r="C22" s="19"/>
      <c r="D22" s="19" t="s">
        <v>128</v>
      </c>
      <c r="E22" s="3"/>
      <c r="F22" s="3"/>
      <c r="G22" s="3"/>
      <c r="H22" s="4"/>
      <c r="I22" s="10">
        <v>391791707</v>
      </c>
      <c r="J22" s="11" t="s">
        <v>0</v>
      </c>
      <c r="K22" s="10">
        <v>248770448</v>
      </c>
      <c r="L22" s="11" t="s">
        <v>0</v>
      </c>
    </row>
    <row r="23" spans="1:12" ht="15" customHeight="1">
      <c r="B23" s="18"/>
      <c r="C23" s="19"/>
      <c r="D23" s="19" t="s">
        <v>418</v>
      </c>
      <c r="E23" s="3"/>
      <c r="F23" s="3"/>
      <c r="G23" s="3"/>
      <c r="H23" s="4"/>
      <c r="I23" s="10">
        <v>24052633</v>
      </c>
      <c r="J23" s="11"/>
      <c r="K23" s="10"/>
      <c r="L23" s="11"/>
    </row>
    <row r="24" spans="1:12" ht="15" customHeight="1">
      <c r="B24" s="18"/>
      <c r="C24" s="19"/>
      <c r="D24" s="19" t="s">
        <v>419</v>
      </c>
      <c r="E24" s="3"/>
      <c r="F24" s="3"/>
      <c r="G24" s="3"/>
      <c r="H24" s="4"/>
      <c r="I24" s="10">
        <v>521860133</v>
      </c>
      <c r="J24" s="11"/>
      <c r="K24" s="10"/>
      <c r="L24" s="11"/>
    </row>
    <row r="25" spans="1:12" ht="15" customHeight="1">
      <c r="B25" s="18"/>
      <c r="C25" s="19"/>
      <c r="D25" s="19" t="s">
        <v>412</v>
      </c>
      <c r="E25" s="3"/>
      <c r="F25" s="3"/>
      <c r="G25" s="3"/>
      <c r="H25" s="4"/>
      <c r="I25" s="10"/>
      <c r="J25" s="11" t="s">
        <v>0</v>
      </c>
      <c r="K25" s="10"/>
      <c r="L25" s="11" t="s">
        <v>0</v>
      </c>
    </row>
    <row r="26" spans="1:12" ht="15" customHeight="1">
      <c r="B26" s="18"/>
      <c r="C26" s="19"/>
      <c r="D26" s="19" t="s">
        <v>413</v>
      </c>
      <c r="E26" s="3"/>
      <c r="F26" s="3"/>
      <c r="G26" s="3"/>
      <c r="H26" s="4"/>
      <c r="I26" s="10"/>
      <c r="J26" s="11"/>
      <c r="K26" s="10"/>
      <c r="L26" s="11"/>
    </row>
    <row r="27" spans="1:12" ht="15" customHeight="1">
      <c r="B27" s="18"/>
      <c r="C27" s="19"/>
      <c r="D27" s="19" t="s">
        <v>414</v>
      </c>
      <c r="E27" s="3"/>
      <c r="F27" s="3"/>
      <c r="G27" s="3"/>
      <c r="H27" s="4"/>
      <c r="I27" s="10">
        <v>2808936500</v>
      </c>
      <c r="J27" s="11"/>
      <c r="K27" s="10">
        <v>3241628026</v>
      </c>
      <c r="L27" s="11"/>
    </row>
    <row r="28" spans="1:12" ht="15" customHeight="1">
      <c r="B28" s="18"/>
      <c r="C28" s="19" t="s">
        <v>141</v>
      </c>
      <c r="D28" s="19"/>
      <c r="E28" s="3"/>
      <c r="F28" s="3"/>
      <c r="G28" s="3"/>
      <c r="H28" s="4"/>
      <c r="I28" s="10"/>
      <c r="J28" s="11">
        <f>SUM(I29:I32)</f>
        <v>211945348918</v>
      </c>
      <c r="K28" s="10"/>
      <c r="L28" s="11">
        <f>SUM(K29:K32)</f>
        <v>157997930620</v>
      </c>
    </row>
    <row r="29" spans="1:12" ht="15" customHeight="1">
      <c r="A29" s="37"/>
      <c r="B29" s="18"/>
      <c r="C29" s="19"/>
      <c r="D29" s="19" t="s">
        <v>142</v>
      </c>
      <c r="E29" s="3"/>
      <c r="F29" s="3"/>
      <c r="G29" s="3"/>
      <c r="H29" s="4"/>
      <c r="I29" s="10">
        <v>206877932956</v>
      </c>
      <c r="J29" s="11" t="s">
        <v>0</v>
      </c>
      <c r="K29" s="10">
        <v>155252986677</v>
      </c>
      <c r="L29" s="11" t="s">
        <v>0</v>
      </c>
    </row>
    <row r="30" spans="1:12" ht="15" customHeight="1">
      <c r="A30" s="37"/>
      <c r="B30" s="18"/>
      <c r="C30" s="19"/>
      <c r="D30" s="19" t="s">
        <v>129</v>
      </c>
      <c r="E30" s="3"/>
      <c r="F30" s="3"/>
      <c r="G30" s="3"/>
      <c r="H30" s="4"/>
      <c r="I30" s="10">
        <v>5067405284</v>
      </c>
      <c r="J30" s="11"/>
      <c r="K30" s="10">
        <v>2729674076</v>
      </c>
      <c r="L30" s="11"/>
    </row>
    <row r="31" spans="1:12" ht="15" customHeight="1">
      <c r="A31" s="37"/>
      <c r="B31" s="18"/>
      <c r="C31" s="19"/>
      <c r="D31" s="19" t="s">
        <v>130</v>
      </c>
      <c r="E31" s="3"/>
      <c r="F31" s="3"/>
      <c r="G31" s="3"/>
      <c r="H31" s="4"/>
      <c r="I31" s="10">
        <v>10678</v>
      </c>
      <c r="J31" s="11" t="s">
        <v>0</v>
      </c>
      <c r="K31" s="10">
        <v>10680176</v>
      </c>
      <c r="L31" s="11" t="s">
        <v>0</v>
      </c>
    </row>
    <row r="32" spans="1:12" ht="15" customHeight="1">
      <c r="A32" s="37"/>
      <c r="B32" s="18"/>
      <c r="C32" s="19"/>
      <c r="D32" s="19" t="s">
        <v>131</v>
      </c>
      <c r="E32" s="3"/>
      <c r="F32" s="3"/>
      <c r="G32" s="3"/>
      <c r="H32" s="4"/>
      <c r="I32" s="10"/>
      <c r="J32" s="11"/>
      <c r="K32" s="10">
        <v>4589691</v>
      </c>
      <c r="L32" s="11"/>
    </row>
    <row r="33" spans="1:12" ht="15" customHeight="1">
      <c r="B33" s="18"/>
      <c r="C33" s="19" t="s">
        <v>367</v>
      </c>
      <c r="D33" s="19"/>
      <c r="E33" s="3"/>
      <c r="F33" s="3"/>
      <c r="G33" s="3"/>
      <c r="H33" s="4"/>
      <c r="I33" s="10"/>
      <c r="J33" s="11">
        <f>SUM(I34:I37)</f>
        <v>31222222655</v>
      </c>
      <c r="K33" s="10"/>
      <c r="L33" s="11">
        <f>SUM(K34:K37)</f>
        <v>31006015543</v>
      </c>
    </row>
    <row r="34" spans="1:12" ht="15" customHeight="1">
      <c r="B34" s="18"/>
      <c r="C34" s="19"/>
      <c r="D34" s="19" t="s">
        <v>143</v>
      </c>
      <c r="E34" s="3"/>
      <c r="F34" s="3"/>
      <c r="G34" s="3"/>
      <c r="H34" s="4"/>
      <c r="I34" s="10">
        <v>1409071086</v>
      </c>
      <c r="J34" s="11" t="s">
        <v>0</v>
      </c>
      <c r="K34" s="10">
        <v>1878599481</v>
      </c>
      <c r="L34" s="11" t="s">
        <v>0</v>
      </c>
    </row>
    <row r="35" spans="1:12" ht="15" customHeight="1">
      <c r="B35" s="18"/>
      <c r="C35" s="19"/>
      <c r="D35" s="19" t="s">
        <v>132</v>
      </c>
      <c r="E35" s="3"/>
      <c r="F35" s="3"/>
      <c r="G35" s="3"/>
      <c r="H35" s="4"/>
      <c r="I35" s="10">
        <v>15296618283</v>
      </c>
      <c r="J35" s="11" t="s">
        <v>0</v>
      </c>
      <c r="K35" s="10">
        <v>14759642840</v>
      </c>
      <c r="L35" s="11" t="s">
        <v>0</v>
      </c>
    </row>
    <row r="36" spans="1:12" ht="15" customHeight="1">
      <c r="A36" s="36"/>
      <c r="B36" s="18"/>
      <c r="C36" s="19"/>
      <c r="D36" s="19" t="s">
        <v>133</v>
      </c>
      <c r="E36" s="3"/>
      <c r="F36" s="3"/>
      <c r="G36" s="3"/>
      <c r="H36" s="4"/>
      <c r="I36" s="10">
        <v>13784771048</v>
      </c>
      <c r="J36" s="11" t="s">
        <v>0</v>
      </c>
      <c r="K36" s="10">
        <v>13333821467</v>
      </c>
      <c r="L36" s="11" t="s">
        <v>0</v>
      </c>
    </row>
    <row r="37" spans="1:12" ht="15" customHeight="1">
      <c r="B37" s="18"/>
      <c r="C37" s="19"/>
      <c r="D37" s="19" t="s">
        <v>144</v>
      </c>
      <c r="E37" s="3"/>
      <c r="F37" s="3"/>
      <c r="G37" s="3"/>
      <c r="H37" s="4"/>
      <c r="I37" s="10">
        <v>731762238</v>
      </c>
      <c r="J37" s="11" t="s">
        <v>0</v>
      </c>
      <c r="K37" s="10">
        <v>1033951755</v>
      </c>
      <c r="L37" s="11" t="s">
        <v>0</v>
      </c>
    </row>
    <row r="38" spans="1:12" ht="15" customHeight="1">
      <c r="B38" s="18"/>
      <c r="C38" s="19" t="s">
        <v>145</v>
      </c>
      <c r="D38" s="19"/>
      <c r="E38" s="3"/>
      <c r="F38" s="3"/>
      <c r="G38" s="3"/>
      <c r="H38" s="4"/>
      <c r="I38" s="10"/>
      <c r="J38" s="11">
        <f>SUM(I39:I40)</f>
        <v>0</v>
      </c>
      <c r="K38" s="10"/>
      <c r="L38" s="11">
        <f>SUM(K39:K40)</f>
        <v>0</v>
      </c>
    </row>
    <row r="39" spans="1:12" ht="15" customHeight="1">
      <c r="B39" s="18"/>
      <c r="C39" s="19"/>
      <c r="D39" s="19" t="s">
        <v>146</v>
      </c>
      <c r="E39" s="3"/>
      <c r="F39" s="3"/>
      <c r="G39" s="3"/>
      <c r="H39" s="4"/>
      <c r="I39" s="10"/>
      <c r="J39" s="11" t="s">
        <v>0</v>
      </c>
      <c r="K39" s="10"/>
      <c r="L39" s="11" t="s">
        <v>0</v>
      </c>
    </row>
    <row r="40" spans="1:12" ht="15" customHeight="1">
      <c r="B40" s="18"/>
      <c r="C40" s="19"/>
      <c r="D40" s="19" t="s">
        <v>312</v>
      </c>
      <c r="E40" s="3"/>
      <c r="F40" s="3"/>
      <c r="G40" s="3"/>
      <c r="H40" s="4"/>
      <c r="I40" s="10"/>
      <c r="J40" s="11"/>
      <c r="K40" s="10"/>
      <c r="L40" s="11"/>
    </row>
    <row r="41" spans="1:12" ht="15" customHeight="1">
      <c r="B41" s="18"/>
      <c r="C41" s="19" t="s">
        <v>147</v>
      </c>
      <c r="D41" s="19"/>
      <c r="E41" s="3"/>
      <c r="F41" s="3"/>
      <c r="G41" s="3"/>
      <c r="H41" s="4"/>
      <c r="I41" s="10"/>
      <c r="J41" s="11">
        <f>SUM(I42:I43)</f>
        <v>3393960218</v>
      </c>
      <c r="K41" s="10"/>
      <c r="L41" s="11">
        <f>SUM(K42:K43)</f>
        <v>2494612121</v>
      </c>
    </row>
    <row r="42" spans="1:12" ht="15" customHeight="1">
      <c r="B42" s="18"/>
      <c r="C42" s="19"/>
      <c r="D42" s="19" t="s">
        <v>148</v>
      </c>
      <c r="E42" s="3"/>
      <c r="F42" s="3"/>
      <c r="G42" s="3"/>
      <c r="H42" s="4"/>
      <c r="I42" s="10">
        <v>1059969121</v>
      </c>
      <c r="J42" s="11" t="s">
        <v>0</v>
      </c>
      <c r="K42" s="10">
        <v>509367873</v>
      </c>
      <c r="L42" s="11" t="s">
        <v>0</v>
      </c>
    </row>
    <row r="43" spans="1:12" ht="15" customHeight="1">
      <c r="B43" s="18"/>
      <c r="C43" s="19"/>
      <c r="D43" s="19" t="s">
        <v>149</v>
      </c>
      <c r="E43" s="3"/>
      <c r="F43" s="3"/>
      <c r="G43" s="3"/>
      <c r="H43" s="4"/>
      <c r="I43" s="10">
        <v>2333991097</v>
      </c>
      <c r="J43" s="11" t="s">
        <v>0</v>
      </c>
      <c r="K43" s="10">
        <v>1985244248</v>
      </c>
      <c r="L43" s="11" t="s">
        <v>0</v>
      </c>
    </row>
    <row r="44" spans="1:12" ht="15" customHeight="1">
      <c r="B44" s="20"/>
      <c r="C44" s="21" t="s">
        <v>150</v>
      </c>
      <c r="D44" s="21"/>
      <c r="E44" s="3"/>
      <c r="F44" s="3"/>
      <c r="G44" s="3"/>
      <c r="H44" s="4"/>
      <c r="I44" s="10"/>
      <c r="J44" s="11">
        <f>SUM(I45:I49)</f>
        <v>1366830541</v>
      </c>
      <c r="K44" s="10"/>
      <c r="L44" s="11">
        <f>SUM(K45:K49)</f>
        <v>538313858</v>
      </c>
    </row>
    <row r="45" spans="1:12" ht="15" customHeight="1">
      <c r="B45" s="20"/>
      <c r="C45" s="21"/>
      <c r="D45" s="21" t="s">
        <v>151</v>
      </c>
      <c r="E45" s="3"/>
      <c r="F45" s="3"/>
      <c r="G45" s="3"/>
      <c r="H45" s="4"/>
      <c r="I45" s="10">
        <v>1178617725</v>
      </c>
      <c r="J45" s="11" t="s">
        <v>0</v>
      </c>
      <c r="K45" s="10">
        <v>446391287</v>
      </c>
      <c r="L45" s="11" t="s">
        <v>0</v>
      </c>
    </row>
    <row r="46" spans="1:12" ht="15" customHeight="1">
      <c r="B46" s="20"/>
      <c r="C46" s="21"/>
      <c r="D46" s="21" t="s">
        <v>425</v>
      </c>
      <c r="E46" s="3"/>
      <c r="F46" s="3"/>
      <c r="G46" s="3"/>
      <c r="H46" s="4"/>
      <c r="I46" s="10">
        <v>66782</v>
      </c>
      <c r="J46" s="11"/>
      <c r="K46" s="10"/>
      <c r="L46" s="11"/>
    </row>
    <row r="47" spans="1:12" ht="15" customHeight="1">
      <c r="B47" s="20"/>
      <c r="C47" s="21"/>
      <c r="D47" s="21" t="s">
        <v>422</v>
      </c>
      <c r="E47" s="3"/>
      <c r="F47" s="3"/>
      <c r="G47" s="3"/>
      <c r="H47" s="4"/>
      <c r="I47" s="10">
        <v>79278754</v>
      </c>
      <c r="J47" s="11"/>
      <c r="K47" s="10">
        <v>91922571</v>
      </c>
      <c r="L47" s="11"/>
    </row>
    <row r="48" spans="1:12" ht="15" customHeight="1">
      <c r="B48" s="20"/>
      <c r="C48" s="21"/>
      <c r="D48" s="21" t="s">
        <v>423</v>
      </c>
      <c r="E48" s="3"/>
      <c r="F48" s="3"/>
      <c r="G48" s="3"/>
      <c r="H48" s="4"/>
      <c r="I48" s="10">
        <v>108867280</v>
      </c>
      <c r="J48" s="11" t="s">
        <v>0</v>
      </c>
      <c r="K48" s="10"/>
      <c r="L48" s="11" t="s">
        <v>0</v>
      </c>
    </row>
    <row r="49" spans="2:12" ht="15" customHeight="1">
      <c r="B49" s="20"/>
      <c r="C49" s="21"/>
      <c r="D49" s="21" t="s">
        <v>424</v>
      </c>
      <c r="E49" s="3"/>
      <c r="F49" s="3"/>
      <c r="G49" s="3"/>
      <c r="H49" s="4"/>
      <c r="I49" s="10"/>
      <c r="J49" s="11"/>
      <c r="K49" s="10"/>
      <c r="L49" s="11"/>
    </row>
    <row r="50" spans="2:12" ht="15" customHeight="1">
      <c r="B50" s="20" t="s">
        <v>152</v>
      </c>
      <c r="C50" s="21"/>
      <c r="D50" s="21"/>
      <c r="E50" s="3"/>
      <c r="F50" s="3"/>
      <c r="G50" s="3"/>
      <c r="H50" s="4"/>
      <c r="I50" s="10"/>
      <c r="J50" s="11">
        <f>SUM(J51,J58,J67,J72,J76,J79,J82,J106)</f>
        <v>327339784730</v>
      </c>
      <c r="K50" s="10"/>
      <c r="L50" s="11">
        <f>SUM(L51,L58,L67,L72,L76,L79,L82,L106)</f>
        <v>291532243782</v>
      </c>
    </row>
    <row r="51" spans="2:12" ht="15" customHeight="1">
      <c r="B51" s="20"/>
      <c r="C51" s="21" t="s">
        <v>153</v>
      </c>
      <c r="D51" s="21"/>
      <c r="E51" s="3"/>
      <c r="F51" s="3"/>
      <c r="G51" s="3"/>
      <c r="H51" s="4"/>
      <c r="I51" s="10"/>
      <c r="J51" s="11">
        <f>SUM(I52:I57)</f>
        <v>12754638795</v>
      </c>
      <c r="K51" s="10"/>
      <c r="L51" s="11">
        <f>SUM(K52:K57)</f>
        <v>11836808278</v>
      </c>
    </row>
    <row r="52" spans="2:12" ht="15" customHeight="1">
      <c r="B52" s="20"/>
      <c r="C52" s="21"/>
      <c r="D52" s="21" t="s">
        <v>134</v>
      </c>
      <c r="E52" s="3"/>
      <c r="F52" s="3"/>
      <c r="G52" s="3"/>
      <c r="H52" s="4"/>
      <c r="I52" s="10">
        <v>9957183125</v>
      </c>
      <c r="J52" s="11" t="s">
        <v>0</v>
      </c>
      <c r="K52" s="10">
        <v>10445620080</v>
      </c>
      <c r="L52" s="11" t="s">
        <v>0</v>
      </c>
    </row>
    <row r="53" spans="2:12" ht="15" customHeight="1">
      <c r="B53" s="20"/>
      <c r="C53" s="21"/>
      <c r="D53" s="21" t="s">
        <v>154</v>
      </c>
      <c r="E53" s="3"/>
      <c r="F53" s="3"/>
      <c r="G53" s="3"/>
      <c r="H53" s="4"/>
      <c r="I53" s="10">
        <v>76466703</v>
      </c>
      <c r="J53" s="11" t="s">
        <v>0</v>
      </c>
      <c r="K53" s="10">
        <v>35005566</v>
      </c>
      <c r="L53" s="11" t="s">
        <v>0</v>
      </c>
    </row>
    <row r="54" spans="2:12" ht="15" customHeight="1">
      <c r="B54" s="20"/>
      <c r="C54" s="21"/>
      <c r="D54" s="21" t="s">
        <v>135</v>
      </c>
      <c r="E54" s="3"/>
      <c r="F54" s="3"/>
      <c r="G54" s="3"/>
      <c r="H54" s="4"/>
      <c r="I54" s="10"/>
      <c r="J54" s="11"/>
      <c r="K54" s="10"/>
      <c r="L54" s="11"/>
    </row>
    <row r="55" spans="2:12" ht="15" customHeight="1">
      <c r="B55" s="20"/>
      <c r="C55" s="21"/>
      <c r="D55" s="21" t="s">
        <v>136</v>
      </c>
      <c r="E55" s="3"/>
      <c r="F55" s="3"/>
      <c r="G55" s="3"/>
      <c r="H55" s="4"/>
      <c r="I55" s="10">
        <v>60586635</v>
      </c>
      <c r="J55" s="11" t="s">
        <v>0</v>
      </c>
      <c r="K55" s="10">
        <v>55850589</v>
      </c>
      <c r="L55" s="11" t="s">
        <v>0</v>
      </c>
    </row>
    <row r="56" spans="2:12" ht="15" customHeight="1">
      <c r="B56" s="20"/>
      <c r="C56" s="21"/>
      <c r="D56" s="21" t="s">
        <v>368</v>
      </c>
      <c r="E56" s="3"/>
      <c r="F56" s="3"/>
      <c r="G56" s="3"/>
      <c r="H56" s="4"/>
      <c r="I56" s="10">
        <v>105645807</v>
      </c>
      <c r="J56" s="11"/>
      <c r="K56" s="10">
        <v>16169459</v>
      </c>
      <c r="L56" s="11"/>
    </row>
    <row r="57" spans="2:12" ht="15" customHeight="1">
      <c r="B57" s="20"/>
      <c r="C57" s="21"/>
      <c r="D57" s="21" t="s">
        <v>369</v>
      </c>
      <c r="E57" s="3"/>
      <c r="F57" s="3"/>
      <c r="G57" s="3"/>
      <c r="H57" s="4"/>
      <c r="I57" s="10">
        <v>2554756525</v>
      </c>
      <c r="J57" s="11" t="s">
        <v>0</v>
      </c>
      <c r="K57" s="10">
        <v>1284162584</v>
      </c>
      <c r="L57" s="11" t="s">
        <v>0</v>
      </c>
    </row>
    <row r="58" spans="2:12" ht="15" customHeight="1">
      <c r="B58" s="20"/>
      <c r="C58" s="21" t="s">
        <v>155</v>
      </c>
      <c r="D58" s="21"/>
      <c r="E58" s="3"/>
      <c r="F58" s="3"/>
      <c r="G58" s="3"/>
      <c r="H58" s="4"/>
      <c r="I58" s="10"/>
      <c r="J58" s="11">
        <f>SUM(I59:I66)</f>
        <v>47144951142</v>
      </c>
      <c r="K58" s="10"/>
      <c r="L58" s="11">
        <f>SUM(K59:K66)</f>
        <v>48576040214</v>
      </c>
    </row>
    <row r="59" spans="2:12" ht="15" customHeight="1">
      <c r="B59" s="20"/>
      <c r="C59" s="21"/>
      <c r="D59" s="21" t="s">
        <v>156</v>
      </c>
      <c r="E59" s="3"/>
      <c r="F59" s="3"/>
      <c r="G59" s="3"/>
      <c r="H59" s="4"/>
      <c r="I59" s="10">
        <v>39630289757</v>
      </c>
      <c r="J59" s="11" t="s">
        <v>0</v>
      </c>
      <c r="K59" s="10">
        <v>43831346642</v>
      </c>
      <c r="L59" s="11" t="s">
        <v>0</v>
      </c>
    </row>
    <row r="60" spans="2:12" ht="15" customHeight="1">
      <c r="B60" s="20"/>
      <c r="C60" s="21"/>
      <c r="D60" s="21" t="s">
        <v>157</v>
      </c>
      <c r="E60" s="3"/>
      <c r="F60" s="3"/>
      <c r="G60" s="3"/>
      <c r="H60" s="4"/>
      <c r="I60" s="10">
        <v>3386919179</v>
      </c>
      <c r="J60" s="11" t="s">
        <v>0</v>
      </c>
      <c r="K60" s="10">
        <v>4212554490</v>
      </c>
      <c r="L60" s="11" t="s">
        <v>0</v>
      </c>
    </row>
    <row r="61" spans="2:12" ht="15" customHeight="1">
      <c r="B61" s="20"/>
      <c r="C61" s="21"/>
      <c r="D61" s="21" t="s">
        <v>158</v>
      </c>
      <c r="E61" s="3"/>
      <c r="F61" s="3"/>
      <c r="G61" s="3"/>
      <c r="H61" s="4"/>
      <c r="I61" s="10">
        <v>870157740</v>
      </c>
      <c r="J61" s="11" t="s">
        <v>0</v>
      </c>
      <c r="K61" s="10">
        <v>434887733</v>
      </c>
      <c r="L61" s="11" t="s">
        <v>0</v>
      </c>
    </row>
    <row r="62" spans="2:12" ht="15" customHeight="1">
      <c r="B62" s="20"/>
      <c r="C62" s="21"/>
      <c r="D62" s="21" t="s">
        <v>420</v>
      </c>
      <c r="E62" s="3"/>
      <c r="F62" s="3"/>
      <c r="G62" s="3"/>
      <c r="H62" s="4"/>
      <c r="I62" s="10">
        <v>2622807596</v>
      </c>
      <c r="J62" s="11"/>
      <c r="K62" s="10"/>
      <c r="L62" s="11"/>
    </row>
    <row r="63" spans="2:12" ht="15" customHeight="1">
      <c r="B63" s="20"/>
      <c r="C63" s="21"/>
      <c r="D63" s="21" t="s">
        <v>421</v>
      </c>
      <c r="E63" s="3"/>
      <c r="F63" s="3"/>
      <c r="G63" s="3"/>
      <c r="H63" s="4"/>
      <c r="I63" s="10">
        <v>634776870</v>
      </c>
      <c r="J63" s="11"/>
      <c r="K63" s="10"/>
      <c r="L63" s="11"/>
    </row>
    <row r="64" spans="2:12" ht="15" customHeight="1">
      <c r="B64" s="20"/>
      <c r="C64" s="21"/>
      <c r="D64" s="21" t="s">
        <v>415</v>
      </c>
      <c r="E64" s="3"/>
      <c r="F64" s="3"/>
      <c r="G64" s="3"/>
      <c r="H64" s="4"/>
      <c r="I64" s="10"/>
      <c r="J64" s="11" t="s">
        <v>0</v>
      </c>
      <c r="K64" s="10"/>
      <c r="L64" s="11" t="s">
        <v>0</v>
      </c>
    </row>
    <row r="65" spans="1:12" ht="15" customHeight="1">
      <c r="B65" s="20"/>
      <c r="C65" s="21"/>
      <c r="D65" s="21" t="s">
        <v>416</v>
      </c>
      <c r="E65" s="3"/>
      <c r="F65" s="3"/>
      <c r="G65" s="3"/>
      <c r="H65" s="4"/>
      <c r="I65" s="10"/>
      <c r="J65" s="11" t="s">
        <v>0</v>
      </c>
      <c r="K65" s="10"/>
      <c r="L65" s="11" t="s">
        <v>0</v>
      </c>
    </row>
    <row r="66" spans="1:12" ht="15" customHeight="1">
      <c r="B66" s="20"/>
      <c r="C66" s="21"/>
      <c r="D66" s="21" t="s">
        <v>417</v>
      </c>
      <c r="E66" s="3"/>
      <c r="F66" s="3"/>
      <c r="G66" s="3"/>
      <c r="H66" s="4"/>
      <c r="I66" s="10"/>
      <c r="J66" s="11"/>
      <c r="K66" s="10">
        <v>97251349</v>
      </c>
      <c r="L66" s="11"/>
    </row>
    <row r="67" spans="1:12" ht="15" customHeight="1">
      <c r="B67" s="20"/>
      <c r="C67" s="21" t="s">
        <v>159</v>
      </c>
      <c r="D67" s="21"/>
      <c r="E67" s="3"/>
      <c r="F67" s="3"/>
      <c r="G67" s="3"/>
      <c r="H67" s="4"/>
      <c r="I67" s="10"/>
      <c r="J67" s="11">
        <f>SUM(I68:I71)</f>
        <v>203601766175</v>
      </c>
      <c r="K67" s="10"/>
      <c r="L67" s="11">
        <f>SUM(K68:K71)</f>
        <v>153356210064</v>
      </c>
    </row>
    <row r="68" spans="1:12" ht="15" customHeight="1">
      <c r="A68" s="37"/>
      <c r="B68" s="20"/>
      <c r="C68" s="21"/>
      <c r="D68" s="19" t="s">
        <v>160</v>
      </c>
      <c r="E68" s="3"/>
      <c r="F68" s="3"/>
      <c r="G68" s="3"/>
      <c r="H68" s="4"/>
      <c r="I68" s="10">
        <v>198462931035</v>
      </c>
      <c r="J68" s="11" t="s">
        <v>0</v>
      </c>
      <c r="K68" s="10">
        <v>151089552755</v>
      </c>
      <c r="L68" s="11" t="s">
        <v>0</v>
      </c>
    </row>
    <row r="69" spans="1:12" ht="15" customHeight="1">
      <c r="A69" s="37"/>
      <c r="B69" s="20"/>
      <c r="C69" s="21"/>
      <c r="D69" s="19" t="s">
        <v>161</v>
      </c>
      <c r="E69" s="3"/>
      <c r="F69" s="3"/>
      <c r="G69" s="3"/>
      <c r="H69" s="4"/>
      <c r="I69" s="10">
        <v>4778802746</v>
      </c>
      <c r="J69" s="11"/>
      <c r="K69" s="10">
        <v>2211297033</v>
      </c>
      <c r="L69" s="11"/>
    </row>
    <row r="70" spans="1:12" ht="15" customHeight="1">
      <c r="A70" s="37"/>
      <c r="B70" s="20"/>
      <c r="C70" s="21"/>
      <c r="D70" s="19" t="s">
        <v>162</v>
      </c>
      <c r="E70" s="3"/>
      <c r="F70" s="3"/>
      <c r="G70" s="3"/>
      <c r="H70" s="4"/>
      <c r="I70" s="10">
        <v>101394</v>
      </c>
      <c r="J70" s="11" t="s">
        <v>0</v>
      </c>
      <c r="K70" s="10">
        <v>55360276</v>
      </c>
      <c r="L70" s="11" t="s">
        <v>0</v>
      </c>
    </row>
    <row r="71" spans="1:12" ht="15" customHeight="1">
      <c r="A71" s="37"/>
      <c r="B71" s="20"/>
      <c r="C71" s="21"/>
      <c r="D71" s="19" t="s">
        <v>163</v>
      </c>
      <c r="E71" s="3"/>
      <c r="F71" s="3"/>
      <c r="G71" s="3"/>
      <c r="H71" s="4"/>
      <c r="I71" s="10">
        <v>359931000</v>
      </c>
      <c r="J71" s="11"/>
      <c r="K71" s="10">
        <v>0</v>
      </c>
      <c r="L71" s="11"/>
    </row>
    <row r="72" spans="1:12" ht="15" customHeight="1">
      <c r="B72" s="20"/>
      <c r="C72" s="21" t="s">
        <v>164</v>
      </c>
      <c r="D72" s="21"/>
      <c r="E72" s="3"/>
      <c r="F72" s="3"/>
      <c r="G72" s="3"/>
      <c r="H72" s="4"/>
      <c r="I72" s="10"/>
      <c r="J72" s="11">
        <f>SUM(I73:I75)</f>
        <v>14772684426</v>
      </c>
      <c r="K72" s="10"/>
      <c r="L72" s="11">
        <f>SUM(K73:K75)</f>
        <v>15702019766</v>
      </c>
    </row>
    <row r="73" spans="1:12" ht="15" customHeight="1">
      <c r="B73" s="20"/>
      <c r="C73" s="21"/>
      <c r="D73" s="21" t="s">
        <v>165</v>
      </c>
      <c r="E73" s="3"/>
      <c r="F73" s="3"/>
      <c r="G73" s="3"/>
      <c r="H73" s="4"/>
      <c r="I73" s="10">
        <v>1550302646</v>
      </c>
      <c r="J73" s="11" t="s">
        <v>0</v>
      </c>
      <c r="K73" s="10">
        <v>1886329309</v>
      </c>
      <c r="L73" s="11" t="s">
        <v>0</v>
      </c>
    </row>
    <row r="74" spans="1:12" ht="15" customHeight="1">
      <c r="B74" s="20"/>
      <c r="C74" s="21"/>
      <c r="D74" s="21" t="s">
        <v>166</v>
      </c>
      <c r="E74" s="3"/>
      <c r="F74" s="3"/>
      <c r="G74" s="3"/>
      <c r="H74" s="4"/>
      <c r="I74" s="10">
        <v>13201755612</v>
      </c>
      <c r="J74" s="11" t="s">
        <v>0</v>
      </c>
      <c r="K74" s="10">
        <v>13794531325</v>
      </c>
      <c r="L74" s="11" t="s">
        <v>0</v>
      </c>
    </row>
    <row r="75" spans="1:12" ht="15" customHeight="1">
      <c r="B75" s="20"/>
      <c r="C75" s="21"/>
      <c r="D75" s="21" t="s">
        <v>167</v>
      </c>
      <c r="E75" s="3"/>
      <c r="F75" s="3"/>
      <c r="G75" s="3"/>
      <c r="H75" s="4"/>
      <c r="I75" s="10">
        <v>20626168</v>
      </c>
      <c r="J75" s="11" t="s">
        <v>0</v>
      </c>
      <c r="K75" s="10">
        <v>21159132</v>
      </c>
      <c r="L75" s="11" t="s">
        <v>0</v>
      </c>
    </row>
    <row r="76" spans="1:12" ht="15" customHeight="1">
      <c r="B76" s="20"/>
      <c r="C76" s="21" t="s">
        <v>334</v>
      </c>
      <c r="D76" s="21"/>
      <c r="E76" s="3"/>
      <c r="F76" s="3"/>
      <c r="G76" s="3"/>
      <c r="H76" s="4"/>
      <c r="I76" s="10"/>
      <c r="J76" s="11">
        <f>SUM(I77:I78)</f>
        <v>473259715</v>
      </c>
      <c r="K76" s="10"/>
      <c r="L76" s="11">
        <f>SUM(K77:K78)</f>
        <v>1411682988</v>
      </c>
    </row>
    <row r="77" spans="1:12" ht="15" customHeight="1">
      <c r="B77" s="20"/>
      <c r="C77" s="21"/>
      <c r="D77" s="21" t="s">
        <v>168</v>
      </c>
      <c r="E77" s="3"/>
      <c r="F77" s="3"/>
      <c r="G77" s="3"/>
      <c r="H77" s="4"/>
      <c r="I77" s="10"/>
      <c r="J77" s="11" t="s">
        <v>0</v>
      </c>
      <c r="K77" s="10"/>
      <c r="L77" s="11" t="s">
        <v>0</v>
      </c>
    </row>
    <row r="78" spans="1:12" ht="15" customHeight="1">
      <c r="B78" s="20"/>
      <c r="C78" s="21"/>
      <c r="D78" s="21" t="s">
        <v>137</v>
      </c>
      <c r="E78" s="3"/>
      <c r="F78" s="3"/>
      <c r="G78" s="3"/>
      <c r="H78" s="4"/>
      <c r="I78" s="10">
        <v>473259715</v>
      </c>
      <c r="J78" s="11" t="s">
        <v>0</v>
      </c>
      <c r="K78" s="10">
        <v>1411682988</v>
      </c>
      <c r="L78" s="11" t="s">
        <v>0</v>
      </c>
    </row>
    <row r="79" spans="1:12" ht="15" customHeight="1">
      <c r="B79" s="20"/>
      <c r="C79" s="21" t="s">
        <v>335</v>
      </c>
      <c r="D79" s="21"/>
      <c r="E79" s="3"/>
      <c r="F79" s="3"/>
      <c r="G79" s="3"/>
      <c r="H79" s="4"/>
      <c r="I79" s="10"/>
      <c r="J79" s="11">
        <f>SUM(I80:I81)</f>
        <v>3820341864</v>
      </c>
      <c r="K79" s="10"/>
      <c r="L79" s="11">
        <f>SUM(K80:K81)</f>
        <v>2553586296</v>
      </c>
    </row>
    <row r="80" spans="1:12" ht="15" customHeight="1">
      <c r="B80" s="20"/>
      <c r="C80" s="21"/>
      <c r="D80" s="21" t="s">
        <v>169</v>
      </c>
      <c r="E80" s="3"/>
      <c r="F80" s="3"/>
      <c r="G80" s="3"/>
      <c r="H80" s="4"/>
      <c r="I80" s="10">
        <v>1470814403</v>
      </c>
      <c r="J80" s="11" t="s">
        <v>0</v>
      </c>
      <c r="K80" s="10">
        <v>702954662</v>
      </c>
      <c r="L80" s="11" t="s">
        <v>0</v>
      </c>
    </row>
    <row r="81" spans="2:12" ht="15" customHeight="1">
      <c r="B81" s="20"/>
      <c r="C81" s="21"/>
      <c r="D81" s="21" t="s">
        <v>170</v>
      </c>
      <c r="E81" s="3"/>
      <c r="F81" s="3"/>
      <c r="G81" s="3"/>
      <c r="H81" s="4"/>
      <c r="I81" s="10">
        <v>2349527461</v>
      </c>
      <c r="J81" s="11" t="s">
        <v>0</v>
      </c>
      <c r="K81" s="10">
        <v>1850631634</v>
      </c>
      <c r="L81" s="11" t="s">
        <v>0</v>
      </c>
    </row>
    <row r="82" spans="2:12" ht="15" customHeight="1">
      <c r="B82" s="20"/>
      <c r="C82" s="21" t="s">
        <v>336</v>
      </c>
      <c r="D82" s="21"/>
      <c r="E82" s="3"/>
      <c r="F82" s="3"/>
      <c r="G82" s="3"/>
      <c r="H82" s="4"/>
      <c r="I82" s="10"/>
      <c r="J82" s="11">
        <f>SUM(I83:I105)</f>
        <v>44772142613</v>
      </c>
      <c r="K82" s="10"/>
      <c r="L82" s="11">
        <f>SUM(K83:K105)</f>
        <v>57996482901</v>
      </c>
    </row>
    <row r="83" spans="2:12" ht="15" hidden="1" customHeight="1">
      <c r="B83" s="51"/>
      <c r="C83" s="52"/>
      <c r="D83" s="52" t="s">
        <v>2</v>
      </c>
      <c r="E83" s="53"/>
      <c r="F83" s="53"/>
      <c r="G83" s="53"/>
      <c r="H83" s="54"/>
      <c r="I83" s="10">
        <v>18070282451</v>
      </c>
      <c r="J83" s="11"/>
      <c r="K83" s="10">
        <v>29748189966</v>
      </c>
      <c r="L83" s="11"/>
    </row>
    <row r="84" spans="2:12" ht="15" hidden="1" customHeight="1">
      <c r="B84" s="51"/>
      <c r="C84" s="52"/>
      <c r="D84" s="52" t="s">
        <v>3</v>
      </c>
      <c r="E84" s="53"/>
      <c r="F84" s="53"/>
      <c r="G84" s="53"/>
      <c r="H84" s="54"/>
      <c r="I84" s="10">
        <v>1306057160</v>
      </c>
      <c r="J84" s="11"/>
      <c r="K84" s="10">
        <v>1037674260</v>
      </c>
      <c r="L84" s="11"/>
    </row>
    <row r="85" spans="2:12" ht="15" hidden="1" customHeight="1">
      <c r="B85" s="51"/>
      <c r="C85" s="52"/>
      <c r="D85" s="52" t="s">
        <v>4</v>
      </c>
      <c r="E85" s="53"/>
      <c r="F85" s="53"/>
      <c r="G85" s="53"/>
      <c r="H85" s="54"/>
      <c r="I85" s="10">
        <v>5179215072</v>
      </c>
      <c r="J85" s="11"/>
      <c r="K85" s="10">
        <v>3744800413</v>
      </c>
      <c r="L85" s="11"/>
    </row>
    <row r="86" spans="2:12" ht="15" hidden="1" customHeight="1">
      <c r="B86" s="51"/>
      <c r="C86" s="52"/>
      <c r="D86" s="52" t="s">
        <v>5</v>
      </c>
      <c r="E86" s="53"/>
      <c r="F86" s="53"/>
      <c r="G86" s="53"/>
      <c r="H86" s="54"/>
      <c r="I86" s="10">
        <v>3565774464</v>
      </c>
      <c r="J86" s="11"/>
      <c r="K86" s="10">
        <v>3507788293</v>
      </c>
      <c r="L86" s="11"/>
    </row>
    <row r="87" spans="2:12" ht="15" hidden="1" customHeight="1">
      <c r="B87" s="51"/>
      <c r="C87" s="52"/>
      <c r="D87" s="52" t="s">
        <v>6</v>
      </c>
      <c r="E87" s="53"/>
      <c r="F87" s="53"/>
      <c r="G87" s="53"/>
      <c r="H87" s="54"/>
      <c r="I87" s="10">
        <v>2459535862</v>
      </c>
      <c r="J87" s="11"/>
      <c r="K87" s="10">
        <v>2297426702</v>
      </c>
      <c r="L87" s="11"/>
    </row>
    <row r="88" spans="2:12" ht="15" hidden="1" customHeight="1">
      <c r="B88" s="51"/>
      <c r="C88" s="52"/>
      <c r="D88" s="52" t="s">
        <v>7</v>
      </c>
      <c r="E88" s="53"/>
      <c r="F88" s="53"/>
      <c r="G88" s="53"/>
      <c r="H88" s="54"/>
      <c r="I88" s="10">
        <v>2642036104</v>
      </c>
      <c r="J88" s="11"/>
      <c r="K88" s="10">
        <v>2318915625</v>
      </c>
      <c r="L88" s="11"/>
    </row>
    <row r="89" spans="2:12" ht="15" hidden="1" customHeight="1">
      <c r="B89" s="51"/>
      <c r="C89" s="52"/>
      <c r="D89" s="52" t="s">
        <v>8</v>
      </c>
      <c r="E89" s="53"/>
      <c r="F89" s="53"/>
      <c r="G89" s="53"/>
      <c r="H89" s="54"/>
      <c r="I89" s="10">
        <v>1273265869</v>
      </c>
      <c r="J89" s="11"/>
      <c r="K89" s="10">
        <v>904445850</v>
      </c>
      <c r="L89" s="11"/>
    </row>
    <row r="90" spans="2:12" ht="15" hidden="1" customHeight="1">
      <c r="B90" s="51"/>
      <c r="C90" s="52"/>
      <c r="D90" s="52" t="s">
        <v>9</v>
      </c>
      <c r="E90" s="53"/>
      <c r="F90" s="53"/>
      <c r="G90" s="53"/>
      <c r="H90" s="54"/>
      <c r="I90" s="10">
        <v>437151163</v>
      </c>
      <c r="J90" s="11"/>
      <c r="K90" s="10">
        <v>655385762</v>
      </c>
      <c r="L90" s="11"/>
    </row>
    <row r="91" spans="2:12" ht="15" hidden="1" customHeight="1">
      <c r="B91" s="51"/>
      <c r="C91" s="52"/>
      <c r="D91" s="52" t="s">
        <v>10</v>
      </c>
      <c r="E91" s="53"/>
      <c r="F91" s="53"/>
      <c r="G91" s="53"/>
      <c r="H91" s="54"/>
      <c r="I91" s="10">
        <v>1399416740</v>
      </c>
      <c r="J91" s="11"/>
      <c r="K91" s="10">
        <v>1484629020</v>
      </c>
      <c r="L91" s="11"/>
    </row>
    <row r="92" spans="2:12" ht="15" hidden="1" customHeight="1">
      <c r="B92" s="51"/>
      <c r="C92" s="52"/>
      <c r="D92" s="52" t="s">
        <v>11</v>
      </c>
      <c r="E92" s="53"/>
      <c r="F92" s="53"/>
      <c r="G92" s="53"/>
      <c r="H92" s="54"/>
      <c r="I92" s="10">
        <v>100852397</v>
      </c>
      <c r="J92" s="11"/>
      <c r="K92" s="10">
        <v>102681551</v>
      </c>
      <c r="L92" s="11"/>
    </row>
    <row r="93" spans="2:12" ht="15" hidden="1" customHeight="1">
      <c r="B93" s="51"/>
      <c r="C93" s="52"/>
      <c r="D93" s="52" t="s">
        <v>12</v>
      </c>
      <c r="E93" s="53"/>
      <c r="F93" s="53"/>
      <c r="G93" s="53"/>
      <c r="H93" s="54"/>
      <c r="I93" s="10">
        <v>37213050</v>
      </c>
      <c r="J93" s="11"/>
      <c r="K93" s="10">
        <v>35731110</v>
      </c>
      <c r="L93" s="11"/>
    </row>
    <row r="94" spans="2:12" ht="15" hidden="1" customHeight="1">
      <c r="B94" s="51"/>
      <c r="C94" s="52"/>
      <c r="D94" s="52" t="s">
        <v>13</v>
      </c>
      <c r="E94" s="53"/>
      <c r="F94" s="53"/>
      <c r="G94" s="53"/>
      <c r="H94" s="54"/>
      <c r="I94" s="10">
        <v>2998158195</v>
      </c>
      <c r="J94" s="11"/>
      <c r="K94" s="10">
        <v>3514267369</v>
      </c>
      <c r="L94" s="11"/>
    </row>
    <row r="95" spans="2:12" ht="15" hidden="1" customHeight="1">
      <c r="B95" s="51"/>
      <c r="C95" s="52"/>
      <c r="D95" s="52" t="s">
        <v>14</v>
      </c>
      <c r="E95" s="53"/>
      <c r="F95" s="53"/>
      <c r="G95" s="53"/>
      <c r="H95" s="54"/>
      <c r="I95" s="10">
        <v>3601529086</v>
      </c>
      <c r="J95" s="11"/>
      <c r="K95" s="10">
        <v>7024858248</v>
      </c>
      <c r="L95" s="11"/>
    </row>
    <row r="96" spans="2:12" ht="15" hidden="1" customHeight="1">
      <c r="B96" s="51"/>
      <c r="C96" s="52"/>
      <c r="D96" s="52" t="s">
        <v>15</v>
      </c>
      <c r="E96" s="53"/>
      <c r="F96" s="53"/>
      <c r="G96" s="53"/>
      <c r="H96" s="54"/>
      <c r="I96" s="10">
        <v>277680000</v>
      </c>
      <c r="J96" s="11"/>
      <c r="K96" s="10">
        <v>284060000</v>
      </c>
      <c r="L96" s="11"/>
    </row>
    <row r="97" spans="2:12" ht="15" hidden="1" customHeight="1">
      <c r="B97" s="51"/>
      <c r="C97" s="52"/>
      <c r="D97" s="52" t="s">
        <v>16</v>
      </c>
      <c r="E97" s="53"/>
      <c r="F97" s="53"/>
      <c r="G97" s="53"/>
      <c r="H97" s="54"/>
      <c r="I97" s="10">
        <v>107226930</v>
      </c>
      <c r="J97" s="11"/>
      <c r="K97" s="10">
        <v>103817550</v>
      </c>
      <c r="L97" s="11"/>
    </row>
    <row r="98" spans="2:12" ht="15" hidden="1" customHeight="1">
      <c r="B98" s="51"/>
      <c r="C98" s="52"/>
      <c r="D98" s="52" t="s">
        <v>17</v>
      </c>
      <c r="E98" s="53"/>
      <c r="F98" s="53"/>
      <c r="G98" s="53"/>
      <c r="H98" s="54"/>
      <c r="I98" s="10">
        <v>429000</v>
      </c>
      <c r="J98" s="11"/>
      <c r="K98" s="10">
        <v>3036235</v>
      </c>
      <c r="L98" s="11"/>
    </row>
    <row r="99" spans="2:12" ht="15" hidden="1" customHeight="1">
      <c r="B99" s="51"/>
      <c r="C99" s="52"/>
      <c r="D99" s="52" t="s">
        <v>18</v>
      </c>
      <c r="E99" s="53"/>
      <c r="F99" s="53"/>
      <c r="G99" s="53"/>
      <c r="H99" s="54"/>
      <c r="I99" s="10">
        <v>184039271</v>
      </c>
      <c r="J99" s="11"/>
      <c r="K99" s="10">
        <v>139842314</v>
      </c>
      <c r="L99" s="11"/>
    </row>
    <row r="100" spans="2:12" ht="15" hidden="1" customHeight="1">
      <c r="B100" s="51"/>
      <c r="C100" s="52"/>
      <c r="D100" s="52" t="s">
        <v>19</v>
      </c>
      <c r="E100" s="53"/>
      <c r="F100" s="53"/>
      <c r="G100" s="53"/>
      <c r="H100" s="54"/>
      <c r="I100" s="10">
        <v>158109730</v>
      </c>
      <c r="J100" s="11"/>
      <c r="K100" s="10">
        <v>103657991</v>
      </c>
      <c r="L100" s="11"/>
    </row>
    <row r="101" spans="2:12" ht="15" hidden="1" customHeight="1">
      <c r="B101" s="51"/>
      <c r="C101" s="52"/>
      <c r="D101" s="52" t="s">
        <v>20</v>
      </c>
      <c r="E101" s="53"/>
      <c r="F101" s="53"/>
      <c r="G101" s="53"/>
      <c r="H101" s="54"/>
      <c r="I101" s="10">
        <v>76913987</v>
      </c>
      <c r="J101" s="11"/>
      <c r="K101" s="10">
        <v>73571821</v>
      </c>
      <c r="L101" s="11"/>
    </row>
    <row r="102" spans="2:12" ht="15" hidden="1" customHeight="1">
      <c r="B102" s="51"/>
      <c r="C102" s="52"/>
      <c r="D102" s="52" t="s">
        <v>21</v>
      </c>
      <c r="E102" s="53"/>
      <c r="F102" s="53"/>
      <c r="G102" s="53"/>
      <c r="H102" s="54"/>
      <c r="I102" s="10">
        <v>32271797</v>
      </c>
      <c r="J102" s="11"/>
      <c r="K102" s="10">
        <v>73758988</v>
      </c>
      <c r="L102" s="11"/>
    </row>
    <row r="103" spans="2:12" ht="15" hidden="1" customHeight="1">
      <c r="B103" s="51"/>
      <c r="C103" s="52"/>
      <c r="D103" s="52" t="s">
        <v>22</v>
      </c>
      <c r="E103" s="53"/>
      <c r="F103" s="53"/>
      <c r="G103" s="53"/>
      <c r="H103" s="54"/>
      <c r="I103" s="10">
        <v>346651063</v>
      </c>
      <c r="J103" s="11"/>
      <c r="K103" s="10">
        <v>333695295</v>
      </c>
      <c r="L103" s="11"/>
    </row>
    <row r="104" spans="2:12" ht="15" hidden="1" customHeight="1">
      <c r="B104" s="51"/>
      <c r="C104" s="52"/>
      <c r="D104" s="52" t="s">
        <v>23</v>
      </c>
      <c r="E104" s="53"/>
      <c r="F104" s="53"/>
      <c r="G104" s="53"/>
      <c r="H104" s="54"/>
      <c r="I104" s="10">
        <v>96659338</v>
      </c>
      <c r="J104" s="11"/>
      <c r="K104" s="10">
        <v>72143540</v>
      </c>
      <c r="L104" s="11"/>
    </row>
    <row r="105" spans="2:12" ht="15" hidden="1" customHeight="1">
      <c r="B105" s="51"/>
      <c r="C105" s="52"/>
      <c r="D105" s="52" t="s">
        <v>24</v>
      </c>
      <c r="E105" s="53"/>
      <c r="F105" s="53"/>
      <c r="G105" s="53"/>
      <c r="H105" s="54"/>
      <c r="I105" s="10">
        <v>421673884</v>
      </c>
      <c r="J105" s="11"/>
      <c r="K105" s="10">
        <v>432104998</v>
      </c>
      <c r="L105" s="11"/>
    </row>
    <row r="106" spans="2:12" ht="15" customHeight="1">
      <c r="B106" s="20"/>
      <c r="C106" s="21" t="s">
        <v>337</v>
      </c>
      <c r="D106" s="21"/>
      <c r="E106" s="3"/>
      <c r="F106" s="3"/>
      <c r="G106" s="3"/>
      <c r="H106" s="4"/>
      <c r="I106" s="10"/>
      <c r="J106" s="11">
        <f>SUM(I107:I108)</f>
        <v>0</v>
      </c>
      <c r="K106" s="10"/>
      <c r="L106" s="11">
        <f>SUM(K107:K108)</f>
        <v>99413275</v>
      </c>
    </row>
    <row r="107" spans="2:12" ht="15" customHeight="1">
      <c r="B107" s="20"/>
      <c r="C107" s="21"/>
      <c r="D107" s="21" t="s">
        <v>171</v>
      </c>
      <c r="E107" s="3"/>
      <c r="F107" s="3"/>
      <c r="G107" s="3"/>
      <c r="H107" s="4"/>
      <c r="I107" s="10"/>
      <c r="J107" s="11"/>
      <c r="K107" s="10">
        <v>99413275</v>
      </c>
      <c r="L107" s="11"/>
    </row>
    <row r="108" spans="2:12" ht="15" customHeight="1">
      <c r="B108" s="20"/>
      <c r="C108" s="21"/>
      <c r="D108" s="21" t="s">
        <v>172</v>
      </c>
      <c r="E108" s="3"/>
      <c r="F108" s="3"/>
      <c r="G108" s="3"/>
      <c r="H108" s="4"/>
      <c r="I108" s="10"/>
      <c r="J108" s="11"/>
      <c r="K108" s="10"/>
      <c r="L108" s="11"/>
    </row>
    <row r="109" spans="2:12" ht="15" customHeight="1">
      <c r="B109" s="20" t="s">
        <v>173</v>
      </c>
      <c r="C109" s="21"/>
      <c r="D109" s="21"/>
      <c r="E109" s="3"/>
      <c r="F109" s="3"/>
      <c r="G109" s="3"/>
      <c r="H109" s="4"/>
      <c r="I109" s="10"/>
      <c r="J109" s="11">
        <f>J8-J50</f>
        <v>17500693673</v>
      </c>
      <c r="K109" s="10"/>
      <c r="L109" s="11">
        <f>L8-L50</f>
        <v>56225398805</v>
      </c>
    </row>
    <row r="110" spans="2:12" ht="15" customHeight="1">
      <c r="B110" s="20" t="s">
        <v>174</v>
      </c>
      <c r="C110" s="21"/>
      <c r="D110" s="21"/>
      <c r="E110" s="3"/>
      <c r="F110" s="3"/>
      <c r="G110" s="3"/>
      <c r="H110" s="4"/>
      <c r="I110" s="10"/>
      <c r="J110" s="11">
        <f>SUM(J111,J113,J115)</f>
        <v>105923872</v>
      </c>
      <c r="K110" s="10"/>
      <c r="L110" s="11">
        <f>SUM(L111,L113,L115)</f>
        <v>312380713</v>
      </c>
    </row>
    <row r="111" spans="2:12" ht="15" customHeight="1">
      <c r="B111" s="20"/>
      <c r="C111" s="21" t="s">
        <v>175</v>
      </c>
      <c r="D111" s="21"/>
      <c r="E111" s="3"/>
      <c r="F111" s="3"/>
      <c r="G111" s="3"/>
      <c r="H111" s="4"/>
      <c r="I111" s="10"/>
      <c r="J111" s="11">
        <f>I112</f>
        <v>18123247</v>
      </c>
      <c r="K111" s="10"/>
      <c r="L111" s="11">
        <f>K112</f>
        <v>21690932</v>
      </c>
    </row>
    <row r="112" spans="2:12" ht="15" customHeight="1">
      <c r="B112" s="20"/>
      <c r="C112" s="21"/>
      <c r="D112" s="21" t="s">
        <v>176</v>
      </c>
      <c r="E112" s="3"/>
      <c r="F112" s="3"/>
      <c r="G112" s="3"/>
      <c r="H112" s="4"/>
      <c r="I112" s="10">
        <v>18123247</v>
      </c>
      <c r="J112" s="11" t="s">
        <v>0</v>
      </c>
      <c r="K112" s="10">
        <v>21690932</v>
      </c>
      <c r="L112" s="11" t="s">
        <v>0</v>
      </c>
    </row>
    <row r="113" spans="2:12" ht="15" customHeight="1">
      <c r="B113" s="20"/>
      <c r="C113" s="21" t="s">
        <v>177</v>
      </c>
      <c r="D113" s="21"/>
      <c r="E113" s="3"/>
      <c r="F113" s="3"/>
      <c r="G113" s="3"/>
      <c r="H113" s="4"/>
      <c r="I113" s="10"/>
      <c r="J113" s="11">
        <f>I114</f>
        <v>0</v>
      </c>
      <c r="K113" s="10"/>
      <c r="L113" s="11">
        <f>K114</f>
        <v>0</v>
      </c>
    </row>
    <row r="114" spans="2:12" ht="15" customHeight="1">
      <c r="B114" s="20"/>
      <c r="C114" s="21"/>
      <c r="D114" s="21" t="s">
        <v>314</v>
      </c>
      <c r="E114" s="3"/>
      <c r="F114" s="3"/>
      <c r="G114" s="3"/>
      <c r="H114" s="4"/>
      <c r="I114" s="10"/>
      <c r="J114" s="11"/>
      <c r="K114" s="10"/>
      <c r="L114" s="11"/>
    </row>
    <row r="115" spans="2:12" ht="15" customHeight="1">
      <c r="B115" s="20"/>
      <c r="C115" s="21" t="s">
        <v>178</v>
      </c>
      <c r="D115" s="21"/>
      <c r="E115" s="3"/>
      <c r="F115" s="3"/>
      <c r="G115" s="3"/>
      <c r="H115" s="4"/>
      <c r="I115" s="10"/>
      <c r="J115" s="11">
        <f>SUM(I116:I117)</f>
        <v>87800625</v>
      </c>
      <c r="K115" s="10"/>
      <c r="L115" s="11">
        <f>SUM(K116:K117)</f>
        <v>290689781</v>
      </c>
    </row>
    <row r="116" spans="2:12" ht="15" customHeight="1">
      <c r="B116" s="20"/>
      <c r="C116" s="21"/>
      <c r="D116" s="21" t="s">
        <v>315</v>
      </c>
      <c r="E116" s="3"/>
      <c r="F116" s="3"/>
      <c r="G116" s="3"/>
      <c r="H116" s="4"/>
      <c r="I116" s="10">
        <v>16713</v>
      </c>
      <c r="J116" s="11"/>
      <c r="K116" s="10">
        <v>13976451</v>
      </c>
      <c r="L116" s="11"/>
    </row>
    <row r="117" spans="2:12" ht="15" customHeight="1">
      <c r="B117" s="20"/>
      <c r="C117" s="21"/>
      <c r="D117" s="21" t="s">
        <v>313</v>
      </c>
      <c r="E117" s="3"/>
      <c r="F117" s="3"/>
      <c r="G117" s="3"/>
      <c r="H117" s="4"/>
      <c r="I117" s="10">
        <v>87783912</v>
      </c>
      <c r="J117" s="11" t="s">
        <v>0</v>
      </c>
      <c r="K117" s="10">
        <v>276713330</v>
      </c>
      <c r="L117" s="11" t="s">
        <v>0</v>
      </c>
    </row>
    <row r="118" spans="2:12" ht="15" customHeight="1">
      <c r="B118" s="20" t="s">
        <v>138</v>
      </c>
      <c r="C118" s="21"/>
      <c r="D118" s="21"/>
      <c r="E118" s="3"/>
      <c r="F118" s="3"/>
      <c r="G118" s="3"/>
      <c r="H118" s="4"/>
      <c r="I118" s="10"/>
      <c r="J118" s="11">
        <f>SUM(J119,J121,J123)</f>
        <v>38295852</v>
      </c>
      <c r="K118" s="10"/>
      <c r="L118" s="11">
        <f>SUM(L119,L121,L123)</f>
        <v>372004933</v>
      </c>
    </row>
    <row r="119" spans="2:12" ht="15" customHeight="1">
      <c r="B119" s="20"/>
      <c r="C119" s="21" t="s">
        <v>179</v>
      </c>
      <c r="D119" s="21"/>
      <c r="E119" s="3"/>
      <c r="F119" s="3"/>
      <c r="G119" s="3"/>
      <c r="H119" s="4"/>
      <c r="I119" s="10"/>
      <c r="J119" s="11">
        <f>I120</f>
        <v>103850</v>
      </c>
      <c r="K119" s="10"/>
      <c r="L119" s="11">
        <f>K120</f>
        <v>690129</v>
      </c>
    </row>
    <row r="120" spans="2:12" ht="15" customHeight="1">
      <c r="B120" s="20"/>
      <c r="C120" s="21"/>
      <c r="D120" s="21" t="s">
        <v>139</v>
      </c>
      <c r="E120" s="3"/>
      <c r="F120" s="3"/>
      <c r="G120" s="3"/>
      <c r="H120" s="4"/>
      <c r="I120" s="10">
        <v>103850</v>
      </c>
      <c r="J120" s="11" t="s">
        <v>0</v>
      </c>
      <c r="K120" s="10">
        <v>690129</v>
      </c>
      <c r="L120" s="11" t="s">
        <v>0</v>
      </c>
    </row>
    <row r="121" spans="2:12" s="7" customFormat="1" ht="15" customHeight="1">
      <c r="B121" s="20"/>
      <c r="C121" s="21" t="s">
        <v>180</v>
      </c>
      <c r="D121" s="21"/>
      <c r="E121" s="3"/>
      <c r="F121" s="3"/>
      <c r="G121" s="3"/>
      <c r="H121" s="4"/>
      <c r="I121" s="10"/>
      <c r="J121" s="11">
        <f>I122</f>
        <v>23250000</v>
      </c>
      <c r="K121" s="10"/>
      <c r="L121" s="11">
        <f>K122</f>
        <v>362844600</v>
      </c>
    </row>
    <row r="122" spans="2:12" ht="15" customHeight="1">
      <c r="B122" s="20"/>
      <c r="C122" s="21"/>
      <c r="D122" s="21" t="s">
        <v>181</v>
      </c>
      <c r="E122" s="5"/>
      <c r="F122" s="5"/>
      <c r="G122" s="5"/>
      <c r="H122" s="6"/>
      <c r="I122" s="10">
        <v>23250000</v>
      </c>
      <c r="J122" s="11" t="s">
        <v>0</v>
      </c>
      <c r="K122" s="10">
        <v>362844600</v>
      </c>
      <c r="L122" s="11" t="s">
        <v>0</v>
      </c>
    </row>
    <row r="123" spans="2:12" ht="15" customHeight="1">
      <c r="B123" s="20"/>
      <c r="C123" s="21" t="s">
        <v>182</v>
      </c>
      <c r="D123" s="21"/>
      <c r="E123" s="3"/>
      <c r="F123" s="3"/>
      <c r="G123" s="3"/>
      <c r="H123" s="4"/>
      <c r="I123" s="10"/>
      <c r="J123" s="11">
        <f>SUM(I124:I126)</f>
        <v>14942002</v>
      </c>
      <c r="K123" s="10"/>
      <c r="L123" s="11">
        <f>SUM(K124:K126)</f>
        <v>8470204</v>
      </c>
    </row>
    <row r="124" spans="2:12" ht="15" customHeight="1">
      <c r="B124" s="20"/>
      <c r="C124" s="21"/>
      <c r="D124" s="21" t="s">
        <v>183</v>
      </c>
      <c r="E124" s="3"/>
      <c r="F124" s="3"/>
      <c r="G124" s="3"/>
      <c r="H124" s="4"/>
      <c r="I124" s="10">
        <v>5686886</v>
      </c>
      <c r="J124" s="11"/>
      <c r="K124" s="10">
        <v>7181636</v>
      </c>
      <c r="L124" s="11"/>
    </row>
    <row r="125" spans="2:12" ht="15" customHeight="1">
      <c r="B125" s="20"/>
      <c r="C125" s="21"/>
      <c r="D125" s="21" t="s">
        <v>317</v>
      </c>
      <c r="E125" s="3"/>
      <c r="F125" s="3"/>
      <c r="G125" s="3"/>
      <c r="H125" s="4"/>
      <c r="I125" s="10"/>
      <c r="J125" s="11"/>
      <c r="K125" s="10"/>
      <c r="L125" s="11"/>
    </row>
    <row r="126" spans="2:12" ht="15" customHeight="1">
      <c r="B126" s="20"/>
      <c r="C126" s="21"/>
      <c r="D126" s="21" t="s">
        <v>316</v>
      </c>
      <c r="E126" s="3"/>
      <c r="F126" s="3"/>
      <c r="G126" s="3"/>
      <c r="H126" s="4"/>
      <c r="I126" s="10">
        <v>9255116</v>
      </c>
      <c r="J126" s="11" t="s">
        <v>0</v>
      </c>
      <c r="K126" s="10">
        <v>1288568</v>
      </c>
      <c r="L126" s="11" t="s">
        <v>0</v>
      </c>
    </row>
    <row r="127" spans="2:12" ht="15" customHeight="1">
      <c r="B127" s="20" t="s">
        <v>363</v>
      </c>
      <c r="C127" s="21"/>
      <c r="D127" s="21"/>
      <c r="E127" s="3"/>
      <c r="F127" s="3"/>
      <c r="G127" s="3"/>
      <c r="H127" s="4"/>
      <c r="I127" s="10"/>
      <c r="J127" s="11">
        <f>J109+J110-J118</f>
        <v>17568321693</v>
      </c>
      <c r="K127" s="10"/>
      <c r="L127" s="11">
        <f>L109+L110-L118</f>
        <v>56165774585</v>
      </c>
    </row>
    <row r="128" spans="2:12" ht="15" customHeight="1">
      <c r="B128" s="20" t="s">
        <v>184</v>
      </c>
      <c r="C128" s="21"/>
      <c r="D128" s="21"/>
      <c r="E128" s="3"/>
      <c r="F128" s="3"/>
      <c r="G128" s="3"/>
      <c r="H128" s="4"/>
      <c r="I128" s="10"/>
      <c r="J128" s="11">
        <v>4390437883</v>
      </c>
      <c r="K128" s="10"/>
      <c r="L128" s="11">
        <v>14720123038</v>
      </c>
    </row>
    <row r="129" spans="2:12" ht="15" customHeight="1">
      <c r="B129" s="20" t="s">
        <v>364</v>
      </c>
      <c r="C129" s="21"/>
      <c r="D129" s="21"/>
      <c r="E129" s="3"/>
      <c r="F129" s="3"/>
      <c r="G129" s="3"/>
      <c r="H129" s="4"/>
      <c r="I129" s="10"/>
      <c r="J129" s="11">
        <f>J127-J128</f>
        <v>13177883810</v>
      </c>
      <c r="K129" s="10"/>
      <c r="L129" s="11">
        <f>L127-L128</f>
        <v>41445651547</v>
      </c>
    </row>
    <row r="130" spans="2:12" ht="15" customHeight="1">
      <c r="B130" s="20" t="s">
        <v>365</v>
      </c>
      <c r="C130" s="21"/>
      <c r="D130" s="21"/>
      <c r="E130" s="3"/>
      <c r="F130" s="3"/>
      <c r="G130" s="3"/>
      <c r="H130" s="4"/>
      <c r="I130" s="10"/>
      <c r="J130" s="11">
        <f>SUM(I131:I132)</f>
        <v>30866337</v>
      </c>
      <c r="K130" s="10"/>
      <c r="L130" s="11">
        <f>SUM(K131:K132)</f>
        <v>69111390</v>
      </c>
    </row>
    <row r="131" spans="2:12" ht="15" customHeight="1">
      <c r="B131" s="20"/>
      <c r="C131" s="21" t="s">
        <v>370</v>
      </c>
      <c r="D131" s="21"/>
      <c r="E131" s="3"/>
      <c r="F131" s="3"/>
      <c r="G131" s="3"/>
      <c r="H131" s="4"/>
      <c r="I131" s="10">
        <v>63672455</v>
      </c>
      <c r="J131" s="11"/>
      <c r="K131" s="10">
        <v>80326352</v>
      </c>
      <c r="L131" s="11"/>
    </row>
    <row r="132" spans="2:12" ht="15" customHeight="1">
      <c r="B132" s="20"/>
      <c r="C132" s="21" t="s">
        <v>371</v>
      </c>
      <c r="D132" s="21"/>
      <c r="E132" s="3"/>
      <c r="F132" s="3"/>
      <c r="G132" s="3"/>
      <c r="H132" s="4"/>
      <c r="I132" s="10">
        <v>-32806118</v>
      </c>
      <c r="J132" s="11"/>
      <c r="K132" s="10">
        <v>-11214962</v>
      </c>
      <c r="L132" s="11"/>
    </row>
    <row r="133" spans="2:12" ht="15" customHeight="1">
      <c r="B133" s="24" t="s">
        <v>338</v>
      </c>
      <c r="C133" s="25"/>
      <c r="D133" s="25"/>
      <c r="E133" s="26"/>
      <c r="F133" s="26"/>
      <c r="G133" s="26"/>
      <c r="H133" s="27"/>
      <c r="I133" s="28"/>
      <c r="J133" s="29">
        <f>J129+J130</f>
        <v>13208750147</v>
      </c>
      <c r="K133" s="28"/>
      <c r="L133" s="29">
        <f>L129+L130</f>
        <v>41514762937</v>
      </c>
    </row>
  </sheetData>
  <autoFilter ref="B7:L133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5:L5"/>
    <mergeCell ref="B7:H7"/>
    <mergeCell ref="I7:J7"/>
    <mergeCell ref="K7:L7"/>
    <mergeCell ref="I2:L2"/>
    <mergeCell ref="I4:L4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2016-08-18T04:52:49Z</dcterms:modified>
</cp:coreProperties>
</file>