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  " sheetId="53" r:id="rId1"/>
    <sheet name="PL     " sheetId="51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'!$B$7:$J$331</definedName>
    <definedName name="_xlnm._FilterDatabase" localSheetId="1" hidden="1">'PL     '!$B$7:$L$135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221" i="53" l="1"/>
  <c r="G56" i="53"/>
  <c r="G139" i="53" l="1"/>
  <c r="H91" i="53"/>
  <c r="H323" i="53"/>
  <c r="H320" i="53"/>
  <c r="H317" i="53"/>
  <c r="H315" i="53"/>
  <c r="H312" i="53" s="1"/>
  <c r="H310" i="53"/>
  <c r="H300" i="53"/>
  <c r="H296" i="53" s="1"/>
  <c r="H292" i="53"/>
  <c r="H288" i="53"/>
  <c r="H278" i="53"/>
  <c r="H275" i="53"/>
  <c r="H268" i="53"/>
  <c r="G260" i="53"/>
  <c r="H255" i="53"/>
  <c r="G250" i="53"/>
  <c r="G248" i="53"/>
  <c r="H243" i="53"/>
  <c r="H240" i="53"/>
  <c r="G237" i="53"/>
  <c r="G233" i="53"/>
  <c r="G231" i="53"/>
  <c r="G219" i="53" s="1"/>
  <c r="G205" i="53"/>
  <c r="H198" i="53"/>
  <c r="H195" i="53"/>
  <c r="H188" i="53"/>
  <c r="H185" i="53"/>
  <c r="H176" i="53"/>
  <c r="H175" i="53" s="1"/>
  <c r="G171" i="53"/>
  <c r="G166" i="53" s="1"/>
  <c r="H165" i="53" s="1"/>
  <c r="H161" i="53"/>
  <c r="H158" i="53"/>
  <c r="H156" i="53"/>
  <c r="G149" i="53"/>
  <c r="G144" i="53" s="1"/>
  <c r="G133" i="53"/>
  <c r="G130" i="53"/>
  <c r="G128" i="53" s="1"/>
  <c r="G124" i="53"/>
  <c r="G121" i="53" s="1"/>
  <c r="H116" i="53"/>
  <c r="G106" i="53"/>
  <c r="H105" i="53" s="1"/>
  <c r="G101" i="53"/>
  <c r="G98" i="53"/>
  <c r="G86" i="53"/>
  <c r="H84" i="53" s="1"/>
  <c r="H83" i="53" s="1"/>
  <c r="G79" i="53"/>
  <c r="G77" i="53"/>
  <c r="G73" i="53"/>
  <c r="G70" i="53"/>
  <c r="H55" i="53"/>
  <c r="G38" i="53"/>
  <c r="G32" i="53"/>
  <c r="G29" i="53"/>
  <c r="G25" i="53"/>
  <c r="G22" i="53"/>
  <c r="G18" i="53"/>
  <c r="H10" i="53" s="1"/>
  <c r="H69" i="53" l="1"/>
  <c r="H120" i="53"/>
  <c r="H273" i="53"/>
  <c r="H184" i="53"/>
  <c r="H97" i="53"/>
  <c r="H93" i="53" s="1"/>
  <c r="H259" i="53"/>
  <c r="H257" i="53" s="1"/>
  <c r="H330" i="53"/>
  <c r="H247" i="53"/>
  <c r="H242" i="53" s="1"/>
  <c r="H203" i="53"/>
  <c r="H202" i="53" s="1"/>
  <c r="H76" i="53"/>
  <c r="G28" i="53"/>
  <c r="H138" i="53"/>
  <c r="H119" i="53" s="1"/>
  <c r="H54" i="53" l="1"/>
  <c r="H308" i="53"/>
  <c r="H331" i="53" s="1"/>
  <c r="H21" i="53"/>
  <c r="H9" i="53" s="1"/>
  <c r="H200" i="53" s="1"/>
  <c r="J132" i="51"/>
  <c r="J125" i="51"/>
  <c r="J123" i="51"/>
  <c r="J121" i="51"/>
  <c r="J117" i="51"/>
  <c r="J115" i="51"/>
  <c r="J113" i="51"/>
  <c r="J108" i="51"/>
  <c r="J84" i="51"/>
  <c r="J81" i="51"/>
  <c r="J78" i="51"/>
  <c r="J74" i="51"/>
  <c r="J69" i="51"/>
  <c r="J59" i="51"/>
  <c r="J52" i="51"/>
  <c r="J45" i="51"/>
  <c r="J42" i="51"/>
  <c r="J39" i="51"/>
  <c r="J34" i="51"/>
  <c r="J29" i="51"/>
  <c r="J19" i="51"/>
  <c r="J9" i="51"/>
  <c r="J120" i="51" l="1"/>
  <c r="J112" i="51"/>
  <c r="J51" i="51"/>
  <c r="J8" i="51"/>
  <c r="I87" i="53"/>
  <c r="J91" i="53"/>
  <c r="J111" i="51" l="1"/>
  <c r="J129" i="51" s="1"/>
  <c r="J131" i="51" s="1"/>
  <c r="I56" i="53"/>
  <c r="J135" i="51" l="1"/>
  <c r="I221" i="53"/>
  <c r="J193" i="53"/>
  <c r="I139" i="53" l="1"/>
  <c r="J323" i="53"/>
  <c r="J320" i="53"/>
  <c r="J317" i="53"/>
  <c r="J315" i="53"/>
  <c r="J312" i="53" s="1"/>
  <c r="J310" i="53"/>
  <c r="J300" i="53"/>
  <c r="J296" i="53" s="1"/>
  <c r="J292" i="53"/>
  <c r="J288" i="53"/>
  <c r="J278" i="53"/>
  <c r="J275" i="53"/>
  <c r="J268" i="53"/>
  <c r="I260" i="53"/>
  <c r="J255" i="53"/>
  <c r="I250" i="53"/>
  <c r="I248" i="53"/>
  <c r="J243" i="53"/>
  <c r="J240" i="53"/>
  <c r="I237" i="53"/>
  <c r="I233" i="53"/>
  <c r="I231" i="53"/>
  <c r="I219" i="53" s="1"/>
  <c r="I205" i="53"/>
  <c r="J198" i="53"/>
  <c r="J195" i="53"/>
  <c r="J188" i="53"/>
  <c r="J185" i="53"/>
  <c r="J176" i="53"/>
  <c r="J175" i="53" s="1"/>
  <c r="I171" i="53"/>
  <c r="I166" i="53" s="1"/>
  <c r="J165" i="53" s="1"/>
  <c r="J161" i="53"/>
  <c r="J158" i="53"/>
  <c r="J156" i="53"/>
  <c r="I149" i="53"/>
  <c r="I144" i="53" s="1"/>
  <c r="I133" i="53"/>
  <c r="I130" i="53"/>
  <c r="I128" i="53" s="1"/>
  <c r="I124" i="53"/>
  <c r="I121" i="53" s="1"/>
  <c r="J116" i="53"/>
  <c r="I106" i="53"/>
  <c r="J105" i="53" s="1"/>
  <c r="I101" i="53"/>
  <c r="I98" i="53"/>
  <c r="I86" i="53"/>
  <c r="J84" i="53" s="1"/>
  <c r="J83" i="53" s="1"/>
  <c r="I79" i="53"/>
  <c r="I77" i="53"/>
  <c r="I73" i="53"/>
  <c r="I70" i="53"/>
  <c r="J55" i="53"/>
  <c r="I38" i="53"/>
  <c r="I32" i="53"/>
  <c r="I29" i="53"/>
  <c r="I25" i="53"/>
  <c r="I22" i="53"/>
  <c r="I18" i="53"/>
  <c r="J10" i="53" s="1"/>
  <c r="J273" i="53" l="1"/>
  <c r="J76" i="53"/>
  <c r="J247" i="53"/>
  <c r="J242" i="53" s="1"/>
  <c r="I28" i="53"/>
  <c r="J21" i="53" s="1"/>
  <c r="J9" i="53" s="1"/>
  <c r="J69" i="53"/>
  <c r="J97" i="53"/>
  <c r="J93" i="53" s="1"/>
  <c r="J184" i="53"/>
  <c r="J259" i="53"/>
  <c r="J257" i="53" s="1"/>
  <c r="J330" i="53"/>
  <c r="J203" i="53"/>
  <c r="J202" i="53" s="1"/>
  <c r="J120" i="53"/>
  <c r="J138" i="53"/>
  <c r="J54" i="53" l="1"/>
  <c r="J308" i="53"/>
  <c r="J331" i="53" s="1"/>
  <c r="J119" i="53"/>
  <c r="J200" i="53" l="1"/>
  <c r="L132" i="51" l="1"/>
  <c r="L125" i="51"/>
  <c r="L123" i="51"/>
  <c r="L121" i="51"/>
  <c r="L117" i="51"/>
  <c r="L115" i="51"/>
  <c r="L113" i="51"/>
  <c r="L112" i="51" s="1"/>
  <c r="L108" i="51"/>
  <c r="L84" i="51"/>
  <c r="L81" i="51"/>
  <c r="L78" i="51"/>
  <c r="L74" i="51"/>
  <c r="L69" i="51"/>
  <c r="L59" i="51"/>
  <c r="L52" i="51"/>
  <c r="L45" i="51"/>
  <c r="L42" i="51"/>
  <c r="L39" i="51"/>
  <c r="L34" i="51"/>
  <c r="L29" i="51"/>
  <c r="L19" i="51"/>
  <c r="L9" i="51"/>
  <c r="L120" i="51" l="1"/>
  <c r="L8" i="51"/>
  <c r="L51" i="51"/>
  <c r="L111" i="51" l="1"/>
  <c r="L129" i="51" s="1"/>
  <c r="L131" i="51" s="1"/>
  <c r="L135" i="51" s="1"/>
</calcChain>
</file>

<file path=xl/sharedStrings.xml><?xml version="1.0" encoding="utf-8"?>
<sst xmlns="http://schemas.openxmlformats.org/spreadsheetml/2006/main" count="767" uniqueCount="455">
  <si>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</si>
  <si>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</si>
  <si>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</si>
  <si>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</si>
  <si>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</si>
  <si>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</si>
  <si>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</si>
  <si>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</si>
  <si>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</si>
  <si>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</si>
  <si>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</si>
  <si>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</si>
  <si>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</si>
  <si>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</si>
  <si>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</si>
  <si>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</si>
  <si>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</si>
  <si>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</si>
  <si>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</si>
  <si>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</si>
  <si>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</si>
  <si>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</si>
  <si>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</si>
  <si>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</si>
  <si>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</si>
  <si>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</si>
  <si>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</si>
  <si>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</si>
  <si>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</si>
  <si>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</si>
  <si>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</si>
  <si>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</si>
  <si>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</si>
  <si>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</si>
  <si>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</si>
  <si>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</si>
  <si>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</si>
  <si>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</si>
  <si>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</si>
  <si>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</si>
  <si>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</si>
  <si>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</si>
  <si>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</si>
  <si>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</si>
  <si>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</si>
  <si>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</si>
  <si>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</si>
  <si>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</si>
  <si>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</si>
  <si>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</si>
  <si>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</si>
  <si>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</si>
  <si>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</si>
  <si>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</si>
  <si>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</si>
  <si>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</si>
  <si>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</si>
  <si>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</si>
  <si>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</si>
  <si>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</si>
  <si>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</si>
  <si>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</si>
  <si>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</si>
  <si>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</si>
  <si>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</si>
  <si>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</si>
  <si>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</si>
  <si>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</si>
  <si>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</si>
  <si>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</si>
  <si>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</si>
  <si>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</si>
  <si>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</si>
  <si>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</si>
  <si>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</si>
  <si>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</si>
  <si>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</si>
  <si>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</si>
  <si>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</si>
  <si>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</si>
  <si>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</si>
  <si>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</si>
  <si>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</si>
  <si>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</si>
  <si>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</si>
  <si>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</si>
  <si>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</si>
  <si>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</si>
  <si>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자기분</t>
    <phoneticPr fontId="17" type="noConversion"/>
  </si>
  <si>
    <t>④ 기타증금차입금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</si>
  <si>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</si>
  <si>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</si>
  <si>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① 기타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</si>
  <si>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</si>
  <si>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</si>
  <si>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</si>
  <si>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① 고객미수금</t>
    <phoneticPr fontId="17" type="noConversion"/>
  </si>
  <si>
    <t>② 한국거래소미수금</t>
    <phoneticPr fontId="17" type="noConversion"/>
  </si>
  <si>
    <t>② 장내파생상품거래분-신탁</t>
    <phoneticPr fontId="17" type="noConversion"/>
  </si>
  <si>
    <t>① 투자조합</t>
    <phoneticPr fontId="17" type="noConversion"/>
  </si>
  <si>
    <t>1) 기타</t>
    <phoneticPr fontId="17" type="noConversion"/>
  </si>
  <si>
    <t>② 청약자예수금-일반</t>
    <phoneticPr fontId="17" type="noConversion"/>
  </si>
  <si>
    <t>③ 기관운영차입금</t>
    <phoneticPr fontId="17" type="noConversion"/>
  </si>
  <si>
    <t>② 기타예수금-금지금</t>
    <phoneticPr fontId="17" type="noConversion"/>
  </si>
  <si>
    <t>STATEMENTS OF COMPREHENSIVE INCOME</t>
  </si>
  <si>
    <t> (Korean Won)</t>
    <phoneticPr fontId="17" type="noConversion"/>
  </si>
  <si>
    <t>1) Brokerage commissions</t>
    <phoneticPr fontId="53" type="noConversion"/>
  </si>
  <si>
    <t>2) Underwriting commissions</t>
    <phoneticPr fontId="53" type="noConversion"/>
  </si>
  <si>
    <t>3) Underwriting commissions on debentures</t>
    <phoneticPr fontId="53" type="noConversion"/>
  </si>
  <si>
    <t>4) Brokerage commissions on collective investment securities</t>
    <phoneticPr fontId="53" type="noConversion"/>
  </si>
  <si>
    <t>5) Management fee on wrap account and asset management</t>
    <phoneticPr fontId="53" type="noConversion"/>
  </si>
  <si>
    <t>6) Commissions on Merger &amp; Acquisition</t>
    <phoneticPr fontId="53" type="noConversion"/>
  </si>
  <si>
    <t>7) Guarantee commissions</t>
    <phoneticPr fontId="53" type="noConversion"/>
  </si>
  <si>
    <t>8) Commissions received as agency</t>
    <phoneticPr fontId="53" type="noConversion"/>
  </si>
  <si>
    <t>9) Other commissions received</t>
    <phoneticPr fontId="53" type="noConversion"/>
  </si>
  <si>
    <t>2) Gain on valuation of exchange-traded derivatives transactions</t>
    <phoneticPr fontId="53" type="noConversion"/>
  </si>
  <si>
    <t>3) Gain on sales of OTC derivatives transactions</t>
    <phoneticPr fontId="53" type="noConversion"/>
  </si>
  <si>
    <t>4) Gain on valuation of OTC derivatives transactions</t>
    <phoneticPr fontId="53" type="noConversion"/>
  </si>
  <si>
    <t>2) Trading financial assets</t>
    <phoneticPr fontId="53" type="noConversion"/>
  </si>
  <si>
    <t>3) Loans</t>
    <phoneticPr fontId="53" type="noConversion"/>
  </si>
  <si>
    <t>1) Trading commissions</t>
    <phoneticPr fontId="53" type="noConversion"/>
  </si>
  <si>
    <t>3) Advisory fees</t>
    <phoneticPr fontId="17" type="noConversion"/>
  </si>
  <si>
    <t>4) Discretionary fees</t>
    <phoneticPr fontId="17" type="noConversion"/>
  </si>
  <si>
    <t>2) Credit loss expenses</t>
    <phoneticPr fontId="53" type="noConversion"/>
  </si>
  <si>
    <t>Ⅴ.NON-OPERATING EXPENSES</t>
    <phoneticPr fontId="53" type="noConversion"/>
  </si>
  <si>
    <t>1) Loss on disposition of tangible assets</t>
    <phoneticPr fontId="53" type="noConversion"/>
  </si>
  <si>
    <t>2.Gain on valuation(sales) of securities</t>
    <phoneticPr fontId="53" type="noConversion"/>
  </si>
  <si>
    <t>3.Gain on derivatives transactions</t>
    <phoneticPr fontId="53" type="noConversion"/>
  </si>
  <si>
    <t>1) Gain on sales of exchange-traded derivatives transactions</t>
    <phoneticPr fontId="53" type="noConversion"/>
  </si>
  <si>
    <t>1) Due from banks</t>
    <phoneticPr fontId="53" type="noConversion"/>
  </si>
  <si>
    <t>4) Other Interest income</t>
    <phoneticPr fontId="53" type="noConversion"/>
  </si>
  <si>
    <t>5.Gain on valuation(disposal) of loans</t>
    <phoneticPr fontId="53" type="noConversion"/>
  </si>
  <si>
    <t>1) Gain on disposal loans</t>
    <phoneticPr fontId="53" type="noConversion"/>
  </si>
  <si>
    <t>6.Gain on foreign transactions</t>
    <phoneticPr fontId="53" type="noConversion"/>
  </si>
  <si>
    <t>1) Gain on foreign currency transactions</t>
    <phoneticPr fontId="53" type="noConversion"/>
  </si>
  <si>
    <t>2) Gain on foreign exchanges translation</t>
    <phoneticPr fontId="53" type="noConversion"/>
  </si>
  <si>
    <t>7.Others</t>
    <phoneticPr fontId="53" type="noConversion"/>
  </si>
  <si>
    <t>Ⅱ.OPERATING EXPENSES</t>
    <phoneticPr fontId="53" type="noConversion"/>
  </si>
  <si>
    <t>1.Commissions expenses</t>
    <phoneticPr fontId="53" type="noConversion"/>
  </si>
  <si>
    <t>2) Investment consultant fees</t>
    <phoneticPr fontId="53" type="noConversion"/>
  </si>
  <si>
    <t>2.Loss on valuation(sales) of securities</t>
    <phoneticPr fontId="53" type="noConversion"/>
  </si>
  <si>
    <t>3.Loss on derivatives transactions</t>
    <phoneticPr fontId="53" type="noConversion"/>
  </si>
  <si>
    <t>1) Loss on sales of exchange-traded derivatives transactions</t>
    <phoneticPr fontId="53" type="noConversion"/>
  </si>
  <si>
    <t>2) Loss on valuation of exchange-traded derivatives transactions</t>
    <phoneticPr fontId="53" type="noConversion"/>
  </si>
  <si>
    <t>3) Loss on sales of OTC derivatives transactions</t>
    <phoneticPr fontId="53" type="noConversion"/>
  </si>
  <si>
    <t>4) Loss on valuation of OTC derivatives transactions</t>
    <phoneticPr fontId="53" type="noConversion"/>
  </si>
  <si>
    <t>4.Interest expenses</t>
    <phoneticPr fontId="53" type="noConversion"/>
  </si>
  <si>
    <t>1) Deposits</t>
    <phoneticPr fontId="53" type="noConversion"/>
  </si>
  <si>
    <t>2) Borrowings</t>
    <phoneticPr fontId="53" type="noConversion"/>
  </si>
  <si>
    <t>3) Other interest expenses</t>
    <phoneticPr fontId="53" type="noConversion"/>
  </si>
  <si>
    <t>1) Loss on valuation of loans</t>
    <phoneticPr fontId="53" type="noConversion"/>
  </si>
  <si>
    <t>1) Loss on foreign currency transactions</t>
    <phoneticPr fontId="53" type="noConversion"/>
  </si>
  <si>
    <t>2) Loss on foreign exchanges translation</t>
    <phoneticPr fontId="53" type="noConversion"/>
  </si>
  <si>
    <t>1) Credit loss expenses</t>
    <phoneticPr fontId="17" type="noConversion"/>
  </si>
  <si>
    <t>2) Others</t>
    <phoneticPr fontId="53" type="noConversion"/>
  </si>
  <si>
    <t>Ⅲ.OPERATING INCOME</t>
    <phoneticPr fontId="53" type="noConversion"/>
  </si>
  <si>
    <t>Ⅳ.NON-OPERATING INCOME</t>
    <phoneticPr fontId="53" type="noConversion"/>
  </si>
  <si>
    <t>1.Gain on tangible assets</t>
    <phoneticPr fontId="53" type="noConversion"/>
  </si>
  <si>
    <t>1) Gain on disposition of tangible assets</t>
    <phoneticPr fontId="53" type="noConversion"/>
  </si>
  <si>
    <t>2.Gain on intangible assets</t>
    <phoneticPr fontId="53" type="noConversion"/>
  </si>
  <si>
    <t>3.Others</t>
    <phoneticPr fontId="53" type="noConversion"/>
  </si>
  <si>
    <t>1.Loss on tangible assets</t>
    <phoneticPr fontId="53" type="noConversion"/>
  </si>
  <si>
    <t>2.Loss on intangible assets</t>
    <phoneticPr fontId="53" type="noConversion"/>
  </si>
  <si>
    <t>1) Impairment loss on intangible assets</t>
    <phoneticPr fontId="17" type="noConversion"/>
  </si>
  <si>
    <t>3.Others</t>
    <phoneticPr fontId="17" type="noConversion"/>
  </si>
  <si>
    <t>1) Donations</t>
    <phoneticPr fontId="17" type="noConversion"/>
  </si>
  <si>
    <t>Ⅶ.INCOME TAX EXPENSE</t>
    <phoneticPr fontId="17" type="noConversion"/>
  </si>
  <si>
    <t>STATEMENTS OF FINANCIAL POSITION</t>
  </si>
  <si>
    <t> (Korean Won)</t>
  </si>
  <si>
    <t>ASSETS</t>
    <phoneticPr fontId="17" type="noConversion"/>
  </si>
  <si>
    <t>Ⅰ.CASH AND DEPOSITS</t>
    <phoneticPr fontId="17" type="noConversion"/>
  </si>
  <si>
    <t>1.Cash and cash equivalents</t>
    <phoneticPr fontId="17" type="noConversion"/>
  </si>
  <si>
    <t>1) Cash on hand</t>
    <phoneticPr fontId="17" type="noConversion"/>
  </si>
  <si>
    <t>2) Demand deposits</t>
    <phoneticPr fontId="17" type="noConversion"/>
  </si>
  <si>
    <t>3) Current deposits</t>
    <phoneticPr fontId="17" type="noConversion"/>
  </si>
  <si>
    <t>4) Foreign currency deposits</t>
    <phoneticPr fontId="17" type="noConversion"/>
  </si>
  <si>
    <t>2.Deposits</t>
    <phoneticPr fontId="17" type="noConversion"/>
  </si>
  <si>
    <t>1) Subscription deposits</t>
    <phoneticPr fontId="17" type="noConversion"/>
  </si>
  <si>
    <t>2) Reserve for claims of customers' deposits</t>
    <phoneticPr fontId="17" type="noConversion"/>
  </si>
  <si>
    <t>7) Special deposits</t>
    <phoneticPr fontId="17" type="noConversion"/>
  </si>
  <si>
    <t>8) Others deposits</t>
    <phoneticPr fontId="17" type="noConversion"/>
  </si>
  <si>
    <t>1) Stock</t>
    <phoneticPr fontId="17" type="noConversion"/>
  </si>
  <si>
    <t>4) Special bonds</t>
    <phoneticPr fontId="17" type="noConversion"/>
  </si>
  <si>
    <t>5) Corporate bond</t>
    <phoneticPr fontId="17" type="noConversion"/>
  </si>
  <si>
    <t>6) Corporate commercial papers</t>
    <phoneticPr fontId="17" type="noConversion"/>
  </si>
  <si>
    <t>2.Designated at FVTPL</t>
    <phoneticPr fontId="17" type="noConversion"/>
  </si>
  <si>
    <t>1) Reserve for claims of customers' deposits (trust)</t>
    <phoneticPr fontId="17" type="noConversion"/>
  </si>
  <si>
    <t>2) Derivatives-combined securities</t>
    <phoneticPr fontId="17" type="noConversion"/>
  </si>
  <si>
    <t>1) Exchange-traded derivatives</t>
    <phoneticPr fontId="17" type="noConversion"/>
  </si>
  <si>
    <t>2) OTC derivatives</t>
    <phoneticPr fontId="17" type="noConversion"/>
  </si>
  <si>
    <t>Ⅲ.Available for sale securities</t>
    <phoneticPr fontId="17" type="noConversion"/>
  </si>
  <si>
    <t>1.Available for sale securities</t>
    <phoneticPr fontId="17" type="noConversion"/>
  </si>
  <si>
    <t>3) Collective investment securities</t>
    <phoneticPr fontId="17" type="noConversion"/>
  </si>
  <si>
    <t>4) Others securities</t>
    <phoneticPr fontId="17" type="noConversion"/>
  </si>
  <si>
    <t>1) Margin to customers</t>
    <phoneticPr fontId="17" type="noConversion"/>
  </si>
  <si>
    <t>2) Loans secured by securities</t>
    <phoneticPr fontId="17" type="noConversion"/>
  </si>
  <si>
    <t>4.Loans</t>
    <phoneticPr fontId="17" type="noConversion"/>
  </si>
  <si>
    <t>1.Tangible assets</t>
    <phoneticPr fontId="17" type="noConversion"/>
  </si>
  <si>
    <t>3) Construction in progress</t>
    <phoneticPr fontId="17" type="noConversion"/>
  </si>
  <si>
    <t>1) Golf membership</t>
    <phoneticPr fontId="17" type="noConversion"/>
  </si>
  <si>
    <t>2) Others membership</t>
    <phoneticPr fontId="17" type="noConversion"/>
  </si>
  <si>
    <t>3) Software</t>
    <phoneticPr fontId="17" type="noConversion"/>
  </si>
  <si>
    <t>4) Goodwill</t>
    <phoneticPr fontId="17" type="noConversion"/>
  </si>
  <si>
    <t>5) Others intangible assets</t>
    <phoneticPr fontId="17" type="noConversion"/>
  </si>
  <si>
    <t>1.Receivables</t>
    <phoneticPr fontId="17" type="noConversion"/>
  </si>
  <si>
    <t>2) Receivables for brokerage</t>
    <phoneticPr fontId="17" type="noConversion"/>
  </si>
  <si>
    <t>4) Other receivables</t>
    <phoneticPr fontId="17" type="noConversion"/>
  </si>
  <si>
    <t>2.Accrued income</t>
    <phoneticPr fontId="17" type="noConversion"/>
  </si>
  <si>
    <t>1) Accrued interest on bonds</t>
    <phoneticPr fontId="17" type="noConversion"/>
  </si>
  <si>
    <t>2) Prepaid insurance premium</t>
    <phoneticPr fontId="17" type="noConversion"/>
  </si>
  <si>
    <t>1) Guarantee for rent</t>
    <phoneticPr fontId="17" type="noConversion"/>
  </si>
  <si>
    <t>2.Guarantee deposits</t>
    <phoneticPr fontId="17" type="noConversion"/>
  </si>
  <si>
    <t>1.Securities sold</t>
    <phoneticPr fontId="17" type="noConversion"/>
  </si>
  <si>
    <t>Ⅳ.BORROWINGS</t>
    <phoneticPr fontId="17" type="noConversion"/>
  </si>
  <si>
    <t>1.Call money</t>
    <phoneticPr fontId="17" type="noConversion"/>
  </si>
  <si>
    <t>2.Borrowings</t>
    <phoneticPr fontId="17" type="noConversion"/>
  </si>
  <si>
    <t>1) Borrowings from KSFC</t>
    <phoneticPr fontId="17" type="noConversion"/>
  </si>
  <si>
    <t>3.Securities sold under reverse resale agreements</t>
    <phoneticPr fontId="17" type="noConversion"/>
  </si>
  <si>
    <t>TOTAL LIABILITIES</t>
    <phoneticPr fontId="17" type="noConversion"/>
  </si>
  <si>
    <t>STOCKHOLDERS' EQUITY</t>
    <phoneticPr fontId="17" type="noConversion"/>
  </si>
  <si>
    <t>Ⅰ.STOCKHOLDERS' EQUITY</t>
    <phoneticPr fontId="17" type="noConversion"/>
  </si>
  <si>
    <t>1.Common stock</t>
    <phoneticPr fontId="17" type="noConversion"/>
  </si>
  <si>
    <t>Ⅱ.CAPITAL SURPLUS</t>
    <phoneticPr fontId="17" type="noConversion"/>
  </si>
  <si>
    <t>1.Paid in capital in excess of par value</t>
    <phoneticPr fontId="17" type="noConversion"/>
  </si>
  <si>
    <t>2.Gain on disposition of treasury stock</t>
    <phoneticPr fontId="17" type="noConversion"/>
  </si>
  <si>
    <t>3.Other capital surplus</t>
    <phoneticPr fontId="17" type="noConversion"/>
  </si>
  <si>
    <t>1.Treasury stock</t>
    <phoneticPr fontId="17" type="noConversion"/>
  </si>
  <si>
    <t>1.Gain(Loss) on valuation of securities available for sale</t>
    <phoneticPr fontId="17" type="noConversion"/>
  </si>
  <si>
    <t>4.Reserve for loss on electronic financial transactions</t>
    <phoneticPr fontId="17" type="noConversion"/>
  </si>
  <si>
    <t>TOTAL LIABILITIES &amp; STOCKHOLDERS' EQUITY</t>
    <phoneticPr fontId="17" type="noConversion"/>
  </si>
  <si>
    <t>① Customers' deposits - beneficiary</t>
    <phoneticPr fontId="17" type="noConversion"/>
  </si>
  <si>
    <t>3) Securities borrowed</t>
    <phoneticPr fontId="17" type="noConversion"/>
  </si>
  <si>
    <t>4) Deposits for exchange-traded derivatives</t>
    <phoneticPr fontId="17" type="noConversion"/>
  </si>
  <si>
    <t>5) Guarantee deposits for stock borrowings from KSFC</t>
    <phoneticPr fontId="17" type="noConversion"/>
  </si>
  <si>
    <t>6) Guarantee deposits for KSFC trading</t>
    <phoneticPr fontId="17" type="noConversion"/>
  </si>
  <si>
    <t>9) Fixed deposits</t>
    <phoneticPr fontId="17" type="noConversion"/>
  </si>
  <si>
    <t>1.Trading securities</t>
    <phoneticPr fontId="17" type="noConversion"/>
  </si>
  <si>
    <t>2) Stock warrants</t>
    <phoneticPr fontId="17" type="noConversion"/>
  </si>
  <si>
    <t>3) State bonds, Local government bonds</t>
    <phoneticPr fontId="17" type="noConversion"/>
  </si>
  <si>
    <t>3. Derivatives assets</t>
    <phoneticPr fontId="17" type="noConversion"/>
  </si>
  <si>
    <t>② 손해배상공동기금</t>
    <phoneticPr fontId="17" type="noConversion"/>
  </si>
  <si>
    <t>Net deffered origination fees and costs</t>
    <phoneticPr fontId="17" type="noConversion"/>
  </si>
  <si>
    <t>Discount present value</t>
    <phoneticPr fontId="17" type="noConversion"/>
  </si>
  <si>
    <t>1.Call loans</t>
    <phoneticPr fontId="17" type="noConversion"/>
  </si>
  <si>
    <t>2.Broker's loans</t>
    <phoneticPr fontId="17" type="noConversion"/>
  </si>
  <si>
    <t>3.Securities purchased under reverse repurchase agreements</t>
    <phoneticPr fontId="17" type="noConversion"/>
  </si>
  <si>
    <t>1) Allowance for loans</t>
    <phoneticPr fontId="17" type="noConversion"/>
  </si>
  <si>
    <t>2) Allowance for loans purchased</t>
    <phoneticPr fontId="17" type="noConversion"/>
  </si>
  <si>
    <t>1) Vehicles</t>
    <phoneticPr fontId="17" type="noConversion"/>
  </si>
  <si>
    <t>2) Furniture and equipments</t>
    <phoneticPr fontId="17" type="noConversion"/>
  </si>
  <si>
    <t>4) Others tangible assets</t>
    <phoneticPr fontId="17" type="noConversion"/>
  </si>
  <si>
    <t>5) Accumulated depreciation</t>
    <phoneticPr fontId="17" type="noConversion"/>
  </si>
  <si>
    <t>1.Intangible assets</t>
    <phoneticPr fontId="17" type="noConversion"/>
  </si>
  <si>
    <t>1) Receivables for proprietary trading</t>
    <phoneticPr fontId="17" type="noConversion"/>
  </si>
  <si>
    <t>3) Receivables for brokerage(trade date)</t>
    <phoneticPr fontId="17" type="noConversion"/>
  </si>
  <si>
    <t>5) Receivables in foreign currency</t>
    <phoneticPr fontId="17" type="noConversion"/>
  </si>
  <si>
    <t>2) Accrued interest receivables</t>
    <phoneticPr fontId="17" type="noConversion"/>
  </si>
  <si>
    <t>3) Accrued dividends</t>
    <phoneticPr fontId="17" type="noConversion"/>
  </si>
  <si>
    <t>4) Accrued other incomes</t>
    <phoneticPr fontId="17" type="noConversion"/>
  </si>
  <si>
    <t>2) Others</t>
    <phoneticPr fontId="17" type="noConversion"/>
  </si>
  <si>
    <t>1) Prepaid interest</t>
    <phoneticPr fontId="17" type="noConversion"/>
  </si>
  <si>
    <t>1) Allowance for receivables</t>
    <phoneticPr fontId="17" type="noConversion"/>
  </si>
  <si>
    <t>2) Allowance for accrued income</t>
    <phoneticPr fontId="17" type="noConversion"/>
  </si>
  <si>
    <t>TOTAL ASSETS</t>
    <phoneticPr fontId="17" type="noConversion"/>
  </si>
  <si>
    <t>LIABILITIES</t>
    <phoneticPr fontId="17" type="noConversion"/>
  </si>
  <si>
    <t>Ⅰ.DEPOSITS</t>
    <phoneticPr fontId="17" type="noConversion"/>
  </si>
  <si>
    <t>1.Customers' deposits</t>
    <phoneticPr fontId="17" type="noConversion"/>
  </si>
  <si>
    <t>1) Customers' deposits for brokerage</t>
    <phoneticPr fontId="17" type="noConversion"/>
  </si>
  <si>
    <t>2) Customers' deposits for brokerage-Foreign currency</t>
    <phoneticPr fontId="17" type="noConversion"/>
  </si>
  <si>
    <t>3) Customers' deposits for exchange - traded derivatives trading</t>
    <phoneticPr fontId="17" type="noConversion"/>
  </si>
  <si>
    <t>4) Customers' deposits for subscriptions</t>
    <phoneticPr fontId="17" type="noConversion"/>
  </si>
  <si>
    <t>5) Customers' deposits forbeneficiary</t>
    <phoneticPr fontId="17" type="noConversion"/>
  </si>
  <si>
    <t>6) Other deposits</t>
    <phoneticPr fontId="17" type="noConversion"/>
  </si>
  <si>
    <t>1) Securities loaned</t>
    <phoneticPr fontId="17" type="noConversion"/>
  </si>
  <si>
    <t>2) State bonds, Local government bonds</t>
    <phoneticPr fontId="17" type="noConversion"/>
  </si>
  <si>
    <t>3) Special bonds</t>
    <phoneticPr fontId="17" type="noConversion"/>
  </si>
  <si>
    <t>2.Derivatives instruments liabilities</t>
    <phoneticPr fontId="17" type="noConversion"/>
  </si>
  <si>
    <t>1.Derivative liabilities held for hedging</t>
    <phoneticPr fontId="17" type="noConversion"/>
  </si>
  <si>
    <t>2.Loss on disposition of treasury stock</t>
    <phoneticPr fontId="17" type="noConversion"/>
  </si>
  <si>
    <t>2.Gain(Loss) on valuation of derivatives instruments for cash flow hedge</t>
    <phoneticPr fontId="17" type="noConversion"/>
  </si>
  <si>
    <t>1.Legal reserve</t>
    <phoneticPr fontId="17" type="noConversion"/>
  </si>
  <si>
    <t>2.Reserve for credit loss</t>
    <phoneticPr fontId="17" type="noConversion"/>
  </si>
  <si>
    <t>3.Reserve for loss on futures transactions</t>
    <phoneticPr fontId="17" type="noConversion"/>
  </si>
  <si>
    <t>5.Retained earnings before appropriations</t>
    <phoneticPr fontId="17" type="noConversion"/>
  </si>
  <si>
    <t>TOTAL STOCKHOLDERS' EQUITY</t>
    <phoneticPr fontId="17" type="noConversion"/>
  </si>
  <si>
    <t>② 투자자분</t>
    <phoneticPr fontId="17" type="noConversion"/>
  </si>
  <si>
    <t>④ 기타</t>
  </si>
  <si>
    <t>④ 기타</t>
    <phoneticPr fontId="17" type="noConversion"/>
  </si>
  <si>
    <t>2) Reversal of allowance for credit loss</t>
    <phoneticPr fontId="53" type="noConversion"/>
  </si>
  <si>
    <t>2) Miscellaneous income</t>
    <phoneticPr fontId="53" type="noConversion"/>
  </si>
  <si>
    <t>1) Restoration of impairment loss on intangible assets</t>
    <phoneticPr fontId="53" type="noConversion"/>
  </si>
  <si>
    <t>1) Restoration of compensation loss</t>
    <phoneticPr fontId="53" type="noConversion"/>
  </si>
  <si>
    <t>3) Miscellaneous loss</t>
    <phoneticPr fontId="17" type="noConversion"/>
  </si>
  <si>
    <t>2) Compensation loss</t>
    <phoneticPr fontId="53" type="noConversion"/>
  </si>
  <si>
    <t>1.Accrued corporate tax</t>
    <phoneticPr fontId="17" type="noConversion"/>
  </si>
  <si>
    <t>3.Accrued farming and fishing villages special tax</t>
  </si>
  <si>
    <t>2.Accrued residence tax</t>
    <phoneticPr fontId="17" type="noConversion"/>
  </si>
  <si>
    <t>10) Others securities</t>
    <phoneticPr fontId="17" type="noConversion"/>
  </si>
  <si>
    <t>9) Securities in foreign currency</t>
    <phoneticPr fontId="17" type="noConversion"/>
  </si>
  <si>
    <t>8) Collective investment securities</t>
    <phoneticPr fontId="17" type="noConversion"/>
  </si>
  <si>
    <t>① Stock in foreign currency</t>
    <phoneticPr fontId="17" type="noConversion"/>
  </si>
  <si>
    <t>③ Others</t>
    <phoneticPr fontId="17" type="noConversion"/>
  </si>
  <si>
    <t>② Bonds in foreign currency</t>
    <phoneticPr fontId="17" type="noConversion"/>
  </si>
  <si>
    <t>4) Others</t>
    <phoneticPr fontId="17" type="noConversion"/>
  </si>
  <si>
    <t>1) Accrued commissions</t>
    <phoneticPr fontId="17" type="noConversion"/>
  </si>
  <si>
    <t>3) Prepaid commissions</t>
    <phoneticPr fontId="17" type="noConversion"/>
  </si>
  <si>
    <t>5.Loss on valuation(disposal) of loans</t>
    <phoneticPr fontId="53" type="noConversion"/>
  </si>
  <si>
    <t>6.Loss on foreign transactions</t>
    <phoneticPr fontId="53" type="noConversion"/>
  </si>
  <si>
    <t>7.General and administrative expenses</t>
    <phoneticPr fontId="53" type="noConversion"/>
  </si>
  <si>
    <t>8.Other operating expenses</t>
    <phoneticPr fontId="17" type="noConversion"/>
  </si>
  <si>
    <t>Ⅹ.CONSOLIDATED NET COMPREHENSIVE INCOME(LOSS)</t>
    <phoneticPr fontId="53" type="noConversion"/>
  </si>
  <si>
    <t>3.Guarantee</t>
    <phoneticPr fontId="17" type="noConversion"/>
  </si>
  <si>
    <t>4.Receivables for bonds</t>
    <phoneticPr fontId="17" type="noConversion"/>
  </si>
  <si>
    <t>5.Allowance for credit loss</t>
    <phoneticPr fontId="17" type="noConversion"/>
  </si>
  <si>
    <t>6.Discount present value</t>
    <phoneticPr fontId="17" type="noConversion"/>
  </si>
  <si>
    <t>1.Advance payments</t>
    <phoneticPr fontId="17" type="noConversion"/>
  </si>
  <si>
    <t>2.Prepaid expenses</t>
    <phoneticPr fontId="17" type="noConversion"/>
  </si>
  <si>
    <t>1.Advances from customers</t>
    <phoneticPr fontId="17" type="noConversion"/>
  </si>
  <si>
    <t>2.Unearned income</t>
    <phoneticPr fontId="17" type="noConversion"/>
  </si>
  <si>
    <t>3.Withholding income taxes</t>
    <phoneticPr fontId="17" type="noConversion"/>
  </si>
  <si>
    <t>4.Others</t>
    <phoneticPr fontId="17" type="noConversion"/>
  </si>
  <si>
    <t>1) Loans to Employees</t>
    <phoneticPr fontId="17" type="noConversion"/>
  </si>
  <si>
    <t>2) Others</t>
    <phoneticPr fontId="17" type="noConversion"/>
  </si>
  <si>
    <t>1) Inter bank transfer</t>
    <phoneticPr fontId="17" type="noConversion"/>
  </si>
  <si>
    <t>2) Electronic banking</t>
    <phoneticPr fontId="17" type="noConversion"/>
  </si>
  <si>
    <t>1) Electronic banking</t>
    <phoneticPr fontId="17" type="noConversion"/>
  </si>
  <si>
    <t>1) Customer</t>
    <phoneticPr fontId="17" type="noConversion"/>
  </si>
  <si>
    <t>2) Financial institution</t>
    <phoneticPr fontId="17" type="noConversion"/>
  </si>
  <si>
    <t>1) Fidelity guarantee money</t>
    <phoneticPr fontId="17" type="noConversion"/>
  </si>
  <si>
    <t>2) Others</t>
    <phoneticPr fontId="17" type="noConversion"/>
  </si>
  <si>
    <t>5) MMDA</t>
    <phoneticPr fontId="53" type="noConversion"/>
  </si>
  <si>
    <t>Ⅰ.OPERATING INCOME</t>
    <phoneticPr fontId="53" type="noConversion"/>
  </si>
  <si>
    <t>Ⅵ.NET INCOME BEFORE INCOME TAX EXPENSE</t>
    <phoneticPr fontId="17" type="noConversion"/>
  </si>
  <si>
    <t>Ⅷ.NET INCOME</t>
    <phoneticPr fontId="17" type="noConversion"/>
  </si>
  <si>
    <t>Ⅸ.OTHER COMPREHENSIVE GAIN</t>
    <phoneticPr fontId="17" type="noConversion"/>
  </si>
  <si>
    <t>1.Commissions received</t>
    <phoneticPr fontId="53" type="noConversion"/>
  </si>
  <si>
    <t>4.Interest income</t>
    <phoneticPr fontId="53" type="noConversion"/>
  </si>
  <si>
    <t>5) Rental fees</t>
    <phoneticPr fontId="53" type="noConversion"/>
  </si>
  <si>
    <t>6) Other commissions</t>
    <phoneticPr fontId="17" type="noConversion"/>
  </si>
  <si>
    <t>1.Gain(loss) on valuation of available-for-sale financial assets</t>
    <phoneticPr fontId="17" type="noConversion"/>
  </si>
  <si>
    <t>2.Comprehensive income tax</t>
    <phoneticPr fontId="17" type="noConversion"/>
  </si>
  <si>
    <t>Ⅱ.FINANCIAL ASSETS AT FVTPL</t>
    <phoneticPr fontId="17" type="noConversion"/>
  </si>
  <si>
    <t>Ⅱ.FINANCIAL LIABILITIES AT FVTPL</t>
    <phoneticPr fontId="17" type="noConversion"/>
  </si>
  <si>
    <t>Ⅲ.DERIVATIVE LIABILITIES HELD FOR HEDGING</t>
    <phoneticPr fontId="17" type="noConversion"/>
  </si>
  <si>
    <t>Ⅹ.OTHER LIABILITIES</t>
    <phoneticPr fontId="17" type="noConversion"/>
  </si>
  <si>
    <t>Ⅲ.CAPITAL ADJUSTMENT</t>
    <phoneticPr fontId="17" type="noConversion"/>
  </si>
  <si>
    <t>Ⅳ.ACCUMULATED OTHER COMPREHENSIVE INCOME(LOSS)</t>
    <phoneticPr fontId="17" type="noConversion"/>
  </si>
  <si>
    <t>Ⅴ.RETAINED EARNINGS</t>
    <phoneticPr fontId="17" type="noConversion"/>
  </si>
  <si>
    <t>2) Corporate commercial papers issued</t>
    <phoneticPr fontId="17" type="noConversion"/>
  </si>
  <si>
    <t>3) Electronic Short-Term bond issued</t>
  </si>
  <si>
    <t>4) Others</t>
    <phoneticPr fontId="17" type="noConversion"/>
  </si>
  <si>
    <t>Ⅴ.DEBENTURE</t>
    <phoneticPr fontId="53" type="noConversion"/>
  </si>
  <si>
    <t>Discount on debenture issued</t>
    <phoneticPr fontId="53" type="noConversion"/>
  </si>
  <si>
    <t>Ⅵ.OTHER FINANCIAL LIABILITIES</t>
    <phoneticPr fontId="17" type="noConversion"/>
  </si>
  <si>
    <t>1.Accrued dividends</t>
  </si>
  <si>
    <t>2.Accrued of debts</t>
    <phoneticPr fontId="17" type="noConversion"/>
  </si>
  <si>
    <t>1.Mileage allowance Accounts</t>
    <phoneticPr fontId="17" type="noConversion"/>
  </si>
  <si>
    <t>2.Annual allowance Accounts</t>
    <phoneticPr fontId="17" type="noConversion"/>
  </si>
  <si>
    <t>3.Accounts payable</t>
    <phoneticPr fontId="17" type="noConversion"/>
  </si>
  <si>
    <t>4.Accrued expenses</t>
    <phoneticPr fontId="17" type="noConversion"/>
  </si>
  <si>
    <t>5.Discount present value</t>
    <phoneticPr fontId="17" type="noConversion"/>
  </si>
  <si>
    <t>Ⅶ.ALLOWANCE ACCOUNTS</t>
    <phoneticPr fontId="17" type="noConversion"/>
  </si>
  <si>
    <t>Ⅷ.DEFERRED INCOME TAX CREDITS</t>
    <phoneticPr fontId="17" type="noConversion"/>
  </si>
  <si>
    <t>Ⅸ.INCOME TAX LIABILITIES</t>
    <phoneticPr fontId="17" type="noConversion"/>
  </si>
  <si>
    <t>6) 예수금(기타)</t>
  </si>
  <si>
    <t>7) 예수금(주민세)</t>
  </si>
  <si>
    <t>5) 계좌개설인지대</t>
  </si>
  <si>
    <t>7) Electronic Short-Term bond</t>
    <phoneticPr fontId="53" type="noConversion"/>
  </si>
  <si>
    <t>③ 미수기업어음증권이자</t>
  </si>
  <si>
    <t>④ 미수전자단기사채이자</t>
  </si>
  <si>
    <t>⑤ 미수증권담보대출이자</t>
  </si>
  <si>
    <t>⑥ 기타</t>
  </si>
  <si>
    <t>6) MMF</t>
  </si>
  <si>
    <t>7) Financial bills</t>
    <phoneticPr fontId="17" type="noConversion"/>
  </si>
  <si>
    <t>8) Others</t>
    <phoneticPr fontId="17" type="noConversion"/>
  </si>
  <si>
    <t>e BEST INVESTMENT SECURITIES CO., LTD</t>
  </si>
  <si>
    <t>i.해외선물옵션예수금 (CNY)</t>
  </si>
  <si>
    <t>① 주식워런트증권</t>
  </si>
  <si>
    <t>④ 중국주식 예치금</t>
  </si>
  <si>
    <t>⑥ 캐나다주식 예치금</t>
  </si>
  <si>
    <t>⑦ 독일주식 예치금</t>
  </si>
  <si>
    <t>⑧ 영국주식 예치금</t>
  </si>
  <si>
    <t>⑨ 싱가폴주식 예치금</t>
  </si>
  <si>
    <t>⑩ 프랑스주식 예치금</t>
  </si>
  <si>
    <t>① 기타예수금-금지금</t>
  </si>
  <si>
    <t>3.Prepaid tax</t>
    <phoneticPr fontId="53" type="noConversion"/>
  </si>
  <si>
    <t>1) Others</t>
    <phoneticPr fontId="53" type="noConversion"/>
  </si>
  <si>
    <t>4.Guarantee</t>
    <phoneticPr fontId="17" type="noConversion"/>
  </si>
  <si>
    <t>5. Other assets</t>
    <phoneticPr fontId="17" type="noConversion"/>
  </si>
  <si>
    <t>① 이자율관련</t>
  </si>
  <si>
    <t>② 통화관련</t>
  </si>
  <si>
    <t>③ 주식관련</t>
  </si>
  <si>
    <t>④ 상품관련</t>
  </si>
  <si>
    <t>② 주식관련</t>
  </si>
  <si>
    <t>③ 상품관련</t>
  </si>
  <si>
    <t>Ⅳ.Investments in associates, subsidiaries and joint ventures</t>
    <phoneticPr fontId="53" type="noConversion"/>
  </si>
  <si>
    <t>2) Investment in partnerships</t>
    <phoneticPr fontId="17" type="noConversion"/>
  </si>
  <si>
    <t>Ⅴ.LOANS</t>
    <phoneticPr fontId="17" type="noConversion"/>
  </si>
  <si>
    <t>Ⅵ.OTHER FINANCIAL ASSETS</t>
    <phoneticPr fontId="17" type="noConversion"/>
  </si>
  <si>
    <t>Ⅶ.TANGIBLE ASSETS</t>
    <phoneticPr fontId="17" type="noConversion"/>
  </si>
  <si>
    <t>Ⅷ.INTANGIBLE ASSETS</t>
    <phoneticPr fontId="17" type="noConversion"/>
  </si>
  <si>
    <t>Ⅸ.DEFERRED INCOME TAX DEBITS</t>
    <phoneticPr fontId="17" type="noConversion"/>
  </si>
  <si>
    <t>Ⅹ.INCOME TAX ASSETS</t>
    <phoneticPr fontId="17" type="noConversion"/>
  </si>
  <si>
    <t>ⅩⅠ.OTHER ASSETS</t>
    <phoneticPr fontId="17" type="noConversion"/>
  </si>
  <si>
    <t>1) Gain on sales of trading securities</t>
  </si>
  <si>
    <t>2) Gain on valuation of trading securities</t>
  </si>
  <si>
    <t>3) Gain on valuation of trading securities sold</t>
  </si>
  <si>
    <t>4) Gain on sales of derivatives-combined securities</t>
  </si>
  <si>
    <t>5) Gain on valuation of derivatives-combined securities</t>
  </si>
  <si>
    <t>6) Gain on redemption of derivatives-combined securities</t>
  </si>
  <si>
    <t>7) Gain on sales of designated financial assets at FVTPL</t>
  </si>
  <si>
    <t>8) Gain on sales of securities available for sale</t>
  </si>
  <si>
    <t>9) Gain on valuation of designated financial assets at FVTPL</t>
  </si>
  <si>
    <t>1) Dividends income</t>
  </si>
  <si>
    <t>2) Distribution income</t>
  </si>
  <si>
    <t>3) Reversal of allowance</t>
  </si>
  <si>
    <t>4) Reversal of allowance for others</t>
  </si>
  <si>
    <t>5) Others</t>
  </si>
  <si>
    <t>1) Loss on sales of trading securities</t>
  </si>
  <si>
    <t>2) Loss on valuation of trading securities</t>
  </si>
  <si>
    <t>3) Loss on valuation of trading securities sold</t>
  </si>
  <si>
    <t>4) Loss on sales of derivatives-combined securities</t>
  </si>
  <si>
    <t>5) Loss on valuation of derivatives-combined securities</t>
  </si>
  <si>
    <t>6) Loss on redemption of derivatives-combined securities</t>
  </si>
  <si>
    <t>7) Loss on sales of designated financial assets at FVTPL</t>
  </si>
  <si>
    <t>8) Loss on sales of securities available for sale</t>
  </si>
  <si>
    <t>9) Impairment loss on securities</t>
  </si>
  <si>
    <t>⑤ 미국주식 외화예치금</t>
  </si>
  <si>
    <t>⑪ 국내선물대용 예치금(USD)</t>
  </si>
  <si>
    <t>⑫ 국내선물대용 예치금(EUR)</t>
  </si>
  <si>
    <t>⑬ 기타</t>
  </si>
  <si>
    <t>3) Stock</t>
    <phoneticPr fontId="53" type="noConversion"/>
  </si>
  <si>
    <t>5.Loans</t>
    <phoneticPr fontId="53" type="noConversion"/>
  </si>
  <si>
    <t>6.Loans purchased</t>
    <phoneticPr fontId="17" type="noConversion"/>
  </si>
  <si>
    <t>7.Private placement bonds</t>
    <phoneticPr fontId="17" type="noConversion"/>
  </si>
  <si>
    <t>8.Others loans</t>
    <phoneticPr fontId="17" type="noConversion"/>
  </si>
  <si>
    <t>9.Allowance for credit loss</t>
    <phoneticPr fontId="17" type="noConversion"/>
  </si>
  <si>
    <t>② ETJ 예수금</t>
  </si>
  <si>
    <t>③ 일본주식 예수금</t>
  </si>
  <si>
    <t>④ 홍콩주식 예수금</t>
  </si>
  <si>
    <t>⑤ 중국주식 예수금</t>
  </si>
  <si>
    <t>⑥ 미국주식 예수금</t>
  </si>
  <si>
    <t>⑦ 캐나다주식 예수금</t>
  </si>
  <si>
    <t>⑧ 독일주식 예수금</t>
  </si>
  <si>
    <t>⑨ 영국주식 예수금</t>
  </si>
  <si>
    <t>⑩ 싱가폴주식 예수금</t>
  </si>
  <si>
    <t>⑪ 프랑스주식 예수금</t>
  </si>
  <si>
    <t>⑫ 국내선물대용 예수금(USD)</t>
  </si>
  <si>
    <t>⑬ 국내선물대용 예수금(EUR)</t>
  </si>
  <si>
    <t>10) Saving insurance</t>
    <phoneticPr fontId="53" type="noConversion"/>
  </si>
  <si>
    <t>2016 (1/1 - 3/31)</t>
    <phoneticPr fontId="17" type="noConversion"/>
  </si>
  <si>
    <t>2017 (1/1 - 3/31)</t>
    <phoneticPr fontId="17" type="noConversion"/>
  </si>
  <si>
    <t>December 31, 2016</t>
    <phoneticPr fontId="53" type="noConversion"/>
  </si>
  <si>
    <t>March 31, 2017</t>
    <phoneticPr fontId="17" type="noConversion"/>
  </si>
  <si>
    <t>1.Investment in partnerships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</si>
</sst>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7" applyNumberFormat="0" applyAlignment="0" applyProtection="0">
      <alignment vertical="center"/>
    </xf>
    <xf numFmtId="0" fontId="45" fillId="26" borderId="35" applyNumberForma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30" borderId="2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7">
      <alignment horizontal="center" vertical="center"/>
    </xf>
    <xf numFmtId="192" fontId="59" fillId="0" borderId="0" applyFont="0" applyFill="0" applyBorder="0" applyAlignment="0" applyProtection="0"/>
    <xf numFmtId="193" fontId="59" fillId="0" borderId="38" applyBorder="0"/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9">
      <alignment vertical="center"/>
    </xf>
    <xf numFmtId="0" fontId="85" fillId="0" borderId="39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6">
      <alignment horizontal="right" vertical="center" shrinkToFit="1"/>
    </xf>
    <xf numFmtId="37" fontId="75" fillId="0" borderId="40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7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1"/>
    <xf numFmtId="10" fontId="79" fillId="0" borderId="0"/>
    <xf numFmtId="202" fontId="73" fillId="0" borderId="36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0">
      <alignment horizontal="left"/>
    </xf>
    <xf numFmtId="37" fontId="58" fillId="0" borderId="21" applyAlignment="0"/>
    <xf numFmtId="0" fontId="96" fillId="0" borderId="0"/>
    <xf numFmtId="205" fontId="107" fillId="0" borderId="0">
      <alignment vertical="center"/>
    </xf>
    <xf numFmtId="206" fontId="55" fillId="0" borderId="40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6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2">
      <alignment vertical="justify" wrapText="1"/>
    </xf>
    <xf numFmtId="204" fontId="75" fillId="0" borderId="40">
      <alignment horizontal="left"/>
    </xf>
    <xf numFmtId="0" fontId="79" fillId="0" borderId="0"/>
    <xf numFmtId="3" fontId="112" fillId="0" borderId="43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6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4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18">
      <alignment vertical="center"/>
    </xf>
    <xf numFmtId="0" fontId="59" fillId="0" borderId="40">
      <alignment vertical="center" shrinkToFit="1"/>
    </xf>
    <xf numFmtId="0" fontId="59" fillId="0" borderId="0" applyFont="0" applyFill="0" applyBorder="0" applyAlignment="0" applyProtection="0"/>
    <xf numFmtId="3" fontId="59" fillId="0" borderId="38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5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6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7" applyNumberFormat="0" applyFill="0" applyAlignment="0" applyProtection="0">
      <alignment vertical="center"/>
    </xf>
    <xf numFmtId="0" fontId="122" fillId="0" borderId="48" applyNumberFormat="0" applyFill="0" applyAlignment="0" applyProtection="0">
      <alignment vertical="center"/>
    </xf>
    <xf numFmtId="0" fontId="123" fillId="0" borderId="49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0" applyNumberFormat="0" applyAlignment="0" applyProtection="0">
      <alignment vertical="center"/>
    </xf>
    <xf numFmtId="0" fontId="125" fillId="0" borderId="51" applyNumberFormat="0" applyFill="0" applyAlignment="0" applyProtection="0">
      <alignment vertical="center"/>
    </xf>
    <xf numFmtId="0" fontId="126" fillId="56" borderId="52" applyNumberFormat="0" applyAlignment="0" applyProtection="0">
      <alignment vertical="center"/>
    </xf>
    <xf numFmtId="0" fontId="127" fillId="38" borderId="52" applyNumberFormat="0" applyAlignment="0" applyProtection="0">
      <alignment vertical="center"/>
    </xf>
    <xf numFmtId="0" fontId="128" fillId="56" borderId="53" applyNumberFormat="0" applyAlignment="0" applyProtection="0">
      <alignment vertical="center"/>
    </xf>
    <xf numFmtId="0" fontId="129" fillId="0" borderId="0"/>
    <xf numFmtId="0" fontId="130" fillId="0" borderId="54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5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0" fontId="136" fillId="0" borderId="0"/>
    <xf numFmtId="0" fontId="158" fillId="0" borderId="0"/>
    <xf numFmtId="14" fontId="169" fillId="58" borderId="39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1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6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7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58" applyNumberFormat="0" applyFont="0" applyFill="0" applyAlignment="0" applyProtection="0"/>
    <xf numFmtId="272" fontId="183" fillId="0" borderId="0" applyFill="0" applyBorder="0" applyAlignment="0" applyProtection="0"/>
    <xf numFmtId="37" fontId="57" fillId="0" borderId="59">
      <alignment horizontal="right"/>
    </xf>
    <xf numFmtId="37" fontId="181" fillId="0" borderId="59">
      <alignment horizontal="right"/>
    </xf>
    <xf numFmtId="37" fontId="166" fillId="0" borderId="59">
      <alignment horizontal="right"/>
    </xf>
    <xf numFmtId="37" fontId="182" fillId="0" borderId="59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3" applyNumberFormat="0" applyBorder="0"/>
    <xf numFmtId="0" fontId="188" fillId="0" borderId="0"/>
    <xf numFmtId="0" fontId="167" fillId="0" borderId="0">
      <alignment horizontal="left"/>
    </xf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14" fontId="169" fillId="58" borderId="39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3" applyFill="0" applyAlignment="0" applyProtection="0">
      <protection locked="0"/>
    </xf>
    <xf numFmtId="0" fontId="192" fillId="0" borderId="0"/>
    <xf numFmtId="14" fontId="169" fillId="58" borderId="39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0" applyNumberFormat="0" applyFill="0" applyBorder="0" applyAlignment="0" applyProtection="0">
      <alignment horizontal="left"/>
    </xf>
    <xf numFmtId="0" fontId="195" fillId="0" borderId="61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6" applyNumberFormat="0" applyFont="0" applyBorder="0" applyAlignment="0">
      <protection locked="0"/>
    </xf>
    <xf numFmtId="10" fontId="166" fillId="62" borderId="36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2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39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3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3">
      <alignment vertical="top" wrapText="1"/>
    </xf>
    <xf numFmtId="0" fontId="207" fillId="0" borderId="64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5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3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9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6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7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9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3">
      <alignment horizontal="right"/>
    </xf>
    <xf numFmtId="37" fontId="181" fillId="0" borderId="23">
      <alignment horizontal="right"/>
    </xf>
    <xf numFmtId="37" fontId="166" fillId="0" borderId="23">
      <alignment horizontal="right"/>
    </xf>
    <xf numFmtId="37" fontId="182" fillId="0" borderId="23">
      <alignment horizontal="right"/>
    </xf>
    <xf numFmtId="0" fontId="61" fillId="0" borderId="0" applyFill="0"/>
    <xf numFmtId="0" fontId="169" fillId="0" borderId="68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7">
      <protection locked="0"/>
    </xf>
    <xf numFmtId="305" fontId="220" fillId="0" borderId="37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3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3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8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9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1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5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2" fillId="28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2" xfId="0" applyFont="1" applyFill="1" applyBorder="1">
      <alignment vertical="center"/>
    </xf>
    <xf numFmtId="0" fontId="36" fillId="0" borderId="13" xfId="0" applyFont="1" applyFill="1" applyBorder="1">
      <alignment vertical="center"/>
    </xf>
    <xf numFmtId="176" fontId="35" fillId="0" borderId="9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18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9" xfId="0" applyFont="1" applyFill="1" applyBorder="1">
      <alignment vertical="center"/>
    </xf>
    <xf numFmtId="41" fontId="35" fillId="0" borderId="9" xfId="63" applyFont="1" applyFill="1" applyBorder="1">
      <alignment vertical="center"/>
    </xf>
    <xf numFmtId="0" fontId="56" fillId="0" borderId="11" xfId="264" applyNumberFormat="1" applyFont="1" applyFill="1" applyBorder="1" applyAlignment="1">
      <alignment horizontal="left"/>
    </xf>
    <xf numFmtId="0" fontId="56" fillId="0" borderId="12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4" xfId="63" applyNumberFormat="1" applyFont="1" applyFill="1" applyBorder="1">
      <alignment vertical="center"/>
    </xf>
    <xf numFmtId="176" fontId="35" fillId="0" borderId="15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176" fontId="35" fillId="0" borderId="10" xfId="63" applyNumberFormat="1" applyFont="1" applyFill="1" applyBorder="1">
      <alignment vertical="center"/>
    </xf>
    <xf numFmtId="176" fontId="35" fillId="0" borderId="2" xfId="63" applyNumberFormat="1" applyFont="1" applyFill="1" applyBorder="1">
      <alignment vertical="center"/>
    </xf>
    <xf numFmtId="0" fontId="35" fillId="0" borderId="10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41" fontId="35" fillId="0" borderId="10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4" xfId="0" applyFont="1" applyFill="1" applyBorder="1">
      <alignment vertical="center"/>
    </xf>
    <xf numFmtId="0" fontId="35" fillId="0" borderId="17" xfId="0" applyFont="1" applyFill="1" applyBorder="1">
      <alignment vertical="center"/>
    </xf>
    <xf numFmtId="41" fontId="35" fillId="0" borderId="14" xfId="63" applyFont="1" applyFill="1" applyBorder="1">
      <alignment vertical="center"/>
    </xf>
    <xf numFmtId="41" fontId="35" fillId="0" borderId="15" xfId="63" applyFont="1" applyFill="1" applyBorder="1">
      <alignment vertical="center"/>
    </xf>
    <xf numFmtId="41" fontId="35" fillId="0" borderId="9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56" fillId="72" borderId="3" xfId="265" applyFont="1" applyFill="1" applyBorder="1"/>
    <xf numFmtId="0" fontId="56" fillId="72" borderId="4" xfId="265" applyFont="1" applyFill="1" applyBorder="1"/>
    <xf numFmtId="0" fontId="35" fillId="72" borderId="4" xfId="0" applyFont="1" applyFill="1" applyBorder="1">
      <alignment vertical="center"/>
    </xf>
    <xf numFmtId="0" fontId="35" fillId="72" borderId="5" xfId="0" applyFont="1" applyFill="1" applyBorder="1">
      <alignment vertical="center"/>
    </xf>
    <xf numFmtId="0" fontId="35" fillId="72" borderId="9" xfId="0" applyFont="1" applyFill="1" applyBorder="1">
      <alignment vertical="center"/>
    </xf>
    <xf numFmtId="0" fontId="35" fillId="72" borderId="18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0" fontId="35" fillId="72" borderId="1" xfId="0" applyFont="1" applyFill="1" applyBorder="1">
      <alignment vertical="center"/>
    </xf>
    <xf numFmtId="0" fontId="35" fillId="0" borderId="2" xfId="0" applyFont="1" applyFill="1" applyBorder="1">
      <alignment vertical="center"/>
    </xf>
    <xf numFmtId="0" fontId="35" fillId="73" borderId="9" xfId="0" applyFont="1" applyFill="1" applyBorder="1">
      <alignment vertical="center"/>
    </xf>
    <xf numFmtId="0" fontId="35" fillId="73" borderId="18" xfId="0" applyFont="1" applyFill="1" applyBorder="1">
      <alignment vertical="center"/>
    </xf>
    <xf numFmtId="0" fontId="35" fillId="73" borderId="1" xfId="0" applyFont="1" applyFill="1" applyBorder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0" fontId="27" fillId="0" borderId="0" xfId="0" applyFont="1" applyFill="1" applyAlignment="1">
      <alignment horizontal="center"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49" fontId="36" fillId="71" borderId="20" xfId="0" applyNumberFormat="1" applyFont="1" applyFill="1" applyBorder="1" applyAlignment="1">
      <alignment horizontal="center" vertical="center"/>
    </xf>
    <xf numFmtId="49" fontId="36" fillId="71" borderId="21" xfId="0" applyNumberFormat="1" applyFont="1" applyFill="1" applyBorder="1" applyAlignment="1">
      <alignment horizontal="center" vertical="center"/>
    </xf>
    <xf numFmtId="49" fontId="36" fillId="71" borderId="22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1" fontId="35" fillId="71" borderId="11" xfId="63" quotePrefix="1" applyFont="1" applyFill="1" applyBorder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1" xfId="63" applyFont="1" applyFill="1" applyBorder="1" applyAlignment="1">
      <alignment horizontal="center" vertical="center"/>
    </xf>
    <xf numFmtId="49" fontId="35" fillId="71" borderId="24" xfId="0" applyNumberFormat="1" applyFont="1" applyFill="1" applyBorder="1" applyAlignment="1">
      <alignment horizontal="center" vertical="center"/>
    </xf>
    <xf numFmtId="49" fontId="35" fillId="71" borderId="25" xfId="0" applyNumberFormat="1" applyFont="1" applyFill="1" applyBorder="1" applyAlignment="1">
      <alignment horizontal="center" vertical="center"/>
    </xf>
    <xf numFmtId="49" fontId="35" fillId="71" borderId="26" xfId="0" applyNumberFormat="1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tabColor rgb="FF002060"/>
    <pageSetUpPr fitToPage="1"/>
  </sheetPr>
  <dimension ref="A1:J331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5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G2" s="70"/>
      <c r="H2" s="70"/>
      <c r="I2" s="70"/>
      <c r="J2" s="70"/>
    </row>
    <row r="3" spans="1:10" ht="15" customHeight="1">
      <c r="B3" s="64"/>
      <c r="C3" s="64"/>
      <c r="D3" s="64"/>
      <c r="E3" s="64"/>
      <c r="F3" s="64" t="s">
        <v>375</v>
      </c>
      <c r="G3" s="64"/>
      <c r="H3" s="39"/>
      <c r="I3" s="64"/>
      <c r="J3" s="39"/>
    </row>
    <row r="4" spans="1:10" ht="15" customHeight="1">
      <c r="B4" s="64"/>
      <c r="C4" s="64"/>
      <c r="D4" s="64"/>
      <c r="E4" s="64"/>
      <c r="F4" s="64" t="s">
        <v>167</v>
      </c>
      <c r="G4" s="68"/>
      <c r="H4" s="68"/>
      <c r="I4" s="68"/>
      <c r="J4" s="68"/>
    </row>
    <row r="5" spans="1:10" ht="15" customHeight="1">
      <c r="G5" s="69"/>
      <c r="H5" s="69"/>
      <c r="I5" s="69"/>
      <c r="J5" s="69"/>
    </row>
    <row r="6" spans="1:10" ht="15" customHeight="1">
      <c r="B6" s="2" t="s">
        <v>168</v>
      </c>
      <c r="G6" s="35"/>
      <c r="H6" s="35"/>
      <c r="I6" s="35"/>
      <c r="J6" s="35"/>
    </row>
    <row r="7" spans="1:10" ht="15" customHeight="1">
      <c r="A7" s="47"/>
      <c r="B7" s="65"/>
      <c r="C7" s="66"/>
      <c r="D7" s="66"/>
      <c r="E7" s="66"/>
      <c r="F7" s="67"/>
      <c r="G7" s="71" t="s">
        <v>453</v>
      </c>
      <c r="H7" s="72"/>
      <c r="I7" s="71" t="s">
        <v>452</v>
      </c>
      <c r="J7" s="72"/>
    </row>
    <row r="8" spans="1:10" ht="15" customHeight="1">
      <c r="B8" s="41" t="s">
        <v>169</v>
      </c>
      <c r="C8" s="42"/>
      <c r="D8" s="42"/>
      <c r="E8" s="42"/>
      <c r="F8" s="54"/>
      <c r="G8" s="43" t="s">
        <v>0</v>
      </c>
      <c r="H8" s="44" t="s">
        <v>0</v>
      </c>
      <c r="I8" s="43" t="s">
        <v>0</v>
      </c>
      <c r="J8" s="44" t="s">
        <v>0</v>
      </c>
    </row>
    <row r="9" spans="1:10" ht="15" customHeight="1">
      <c r="B9" s="14" t="s">
        <v>170</v>
      </c>
      <c r="C9" s="12"/>
      <c r="D9" s="12"/>
      <c r="E9" s="12"/>
      <c r="F9" s="46"/>
      <c r="G9" s="15" t="s">
        <v>0</v>
      </c>
      <c r="H9" s="13">
        <f>SUM(H10,H21)</f>
        <v>128355756998</v>
      </c>
      <c r="I9" s="15" t="s">
        <v>0</v>
      </c>
      <c r="J9" s="13">
        <f>SUM(J10,J21)</f>
        <v>121614616556</v>
      </c>
    </row>
    <row r="10" spans="1:10" ht="15" customHeight="1">
      <c r="B10" s="14"/>
      <c r="C10" s="12" t="s">
        <v>171</v>
      </c>
      <c r="D10" s="12"/>
      <c r="E10" s="12"/>
      <c r="F10" s="46"/>
      <c r="G10" s="15" t="s">
        <v>0</v>
      </c>
      <c r="H10" s="13">
        <f>SUM(G11:G18)</f>
        <v>13374365913</v>
      </c>
      <c r="I10" s="15" t="s">
        <v>0</v>
      </c>
      <c r="J10" s="13">
        <f>SUM(I11:I18)</f>
        <v>8200567942</v>
      </c>
    </row>
    <row r="11" spans="1:10" ht="15" customHeight="1">
      <c r="B11" s="14"/>
      <c r="C11" s="12"/>
      <c r="D11" s="12" t="s">
        <v>172</v>
      </c>
      <c r="E11" s="12"/>
      <c r="F11" s="46"/>
      <c r="G11" s="15">
        <v>1799610</v>
      </c>
      <c r="H11" s="13"/>
      <c r="I11" s="15">
        <v>2096110</v>
      </c>
      <c r="J11" s="13"/>
    </row>
    <row r="12" spans="1:10" ht="15" customHeight="1">
      <c r="B12" s="14"/>
      <c r="C12" s="12"/>
      <c r="D12" s="12" t="s">
        <v>173</v>
      </c>
      <c r="E12" s="12"/>
      <c r="F12" s="46"/>
      <c r="G12" s="15">
        <v>935867829</v>
      </c>
      <c r="H12" s="13"/>
      <c r="I12" s="15">
        <v>692639344</v>
      </c>
      <c r="J12" s="13"/>
    </row>
    <row r="13" spans="1:10" ht="15" customHeight="1">
      <c r="B13" s="14"/>
      <c r="C13" s="12"/>
      <c r="D13" s="12" t="s">
        <v>174</v>
      </c>
      <c r="E13" s="12"/>
      <c r="F13" s="46"/>
      <c r="G13" s="15">
        <v>536698474</v>
      </c>
      <c r="H13" s="13"/>
      <c r="I13" s="15">
        <v>705832488</v>
      </c>
      <c r="J13" s="13"/>
    </row>
    <row r="14" spans="1:10" ht="15" customHeight="1">
      <c r="B14" s="14"/>
      <c r="C14" s="12"/>
      <c r="D14" s="12" t="s">
        <v>175</v>
      </c>
      <c r="E14" s="12"/>
      <c r="F14" s="46"/>
      <c r="G14" s="15"/>
      <c r="H14" s="13"/>
      <c r="I14" s="15"/>
      <c r="J14" s="13"/>
    </row>
    <row r="15" spans="1:10" ht="15" customHeight="1">
      <c r="B15" s="14"/>
      <c r="C15" s="12"/>
      <c r="D15" s="12" t="s">
        <v>330</v>
      </c>
      <c r="E15" s="12"/>
      <c r="F15" s="46"/>
      <c r="G15" s="15">
        <v>11900000000</v>
      </c>
      <c r="H15" s="13"/>
      <c r="I15" s="15">
        <v>6800000000</v>
      </c>
      <c r="J15" s="13"/>
    </row>
    <row r="16" spans="1:10" ht="15" customHeight="1">
      <c r="B16" s="14"/>
      <c r="C16" s="12"/>
      <c r="D16" s="12" t="s">
        <v>372</v>
      </c>
      <c r="E16" s="12"/>
      <c r="F16" s="46"/>
      <c r="G16" s="15"/>
      <c r="H16" s="13"/>
      <c r="I16" s="15"/>
      <c r="J16" s="13"/>
    </row>
    <row r="17" spans="2:10" ht="15" customHeight="1">
      <c r="B17" s="14"/>
      <c r="C17" s="12"/>
      <c r="D17" s="12" t="s">
        <v>373</v>
      </c>
      <c r="E17" s="12"/>
      <c r="F17" s="46"/>
      <c r="G17" s="15"/>
      <c r="H17" s="13"/>
      <c r="I17" s="15"/>
      <c r="J17" s="13"/>
    </row>
    <row r="18" spans="2:10" ht="15" customHeight="1">
      <c r="B18" s="14"/>
      <c r="C18" s="12"/>
      <c r="D18" s="12" t="s">
        <v>374</v>
      </c>
      <c r="E18" s="12"/>
      <c r="F18" s="46"/>
      <c r="G18" s="15">
        <f>SUM(G19:G20)</f>
        <v>0</v>
      </c>
      <c r="H18" s="13" t="s">
        <v>0</v>
      </c>
      <c r="I18" s="15">
        <f>SUM(I19:I20)</f>
        <v>0</v>
      </c>
      <c r="J18" s="13" t="s">
        <v>0</v>
      </c>
    </row>
    <row r="19" spans="2:10" ht="15" hidden="1" customHeight="1">
      <c r="B19" s="52"/>
      <c r="C19" s="53"/>
      <c r="D19" s="53"/>
      <c r="E19" s="53" t="s">
        <v>25</v>
      </c>
      <c r="F19" s="55"/>
      <c r="G19" s="15"/>
      <c r="H19" s="13"/>
      <c r="I19" s="15"/>
      <c r="J19" s="13"/>
    </row>
    <row r="20" spans="2:10" ht="15" hidden="1" customHeight="1">
      <c r="B20" s="52"/>
      <c r="C20" s="53"/>
      <c r="D20" s="53"/>
      <c r="E20" s="53" t="s">
        <v>26</v>
      </c>
      <c r="F20" s="55"/>
      <c r="G20" s="15"/>
      <c r="H20" s="13"/>
      <c r="I20" s="15"/>
      <c r="J20" s="13"/>
    </row>
    <row r="21" spans="2:10" ht="15" customHeight="1">
      <c r="B21" s="14"/>
      <c r="C21" s="12" t="s">
        <v>176</v>
      </c>
      <c r="D21" s="12"/>
      <c r="E21" s="12"/>
      <c r="F21" s="46"/>
      <c r="G21" s="15" t="s">
        <v>0</v>
      </c>
      <c r="H21" s="13">
        <f>SUM(G22,G25,G27,G28,G35,G36,G37,G38,G52,G53)</f>
        <v>114981391085</v>
      </c>
      <c r="I21" s="15" t="s">
        <v>0</v>
      </c>
      <c r="J21" s="13">
        <f>SUM(I22,I25,I27,I28,I35,I36,I37,I38,I52)</f>
        <v>113414048614</v>
      </c>
    </row>
    <row r="22" spans="2:10" ht="15" customHeight="1">
      <c r="B22" s="14"/>
      <c r="C22" s="12"/>
      <c r="D22" s="12" t="s">
        <v>177</v>
      </c>
      <c r="E22" s="12"/>
      <c r="F22" s="46"/>
      <c r="G22" s="45">
        <f>SUM(G23:G24)</f>
        <v>561698770</v>
      </c>
      <c r="H22" s="13" t="s">
        <v>0</v>
      </c>
      <c r="I22" s="45">
        <f>SUM(I23:I24)</f>
        <v>0</v>
      </c>
      <c r="J22" s="13" t="s">
        <v>0</v>
      </c>
    </row>
    <row r="23" spans="2:10" ht="15" hidden="1" customHeight="1">
      <c r="B23" s="52"/>
      <c r="C23" s="53"/>
      <c r="D23" s="53"/>
      <c r="E23" s="53" t="s">
        <v>88</v>
      </c>
      <c r="F23" s="55"/>
      <c r="G23" s="45">
        <v>561698770</v>
      </c>
      <c r="H23" s="13"/>
      <c r="I23" s="45"/>
      <c r="J23" s="13"/>
    </row>
    <row r="24" spans="2:10" ht="15" hidden="1" customHeight="1">
      <c r="B24" s="52"/>
      <c r="C24" s="53"/>
      <c r="D24" s="53"/>
      <c r="E24" s="53" t="s">
        <v>285</v>
      </c>
      <c r="F24" s="55"/>
      <c r="G24" s="45"/>
      <c r="H24" s="13"/>
      <c r="I24" s="45"/>
      <c r="J24" s="13"/>
    </row>
    <row r="25" spans="2:10" ht="15" customHeight="1">
      <c r="B25" s="14"/>
      <c r="C25" s="12"/>
      <c r="D25" s="12" t="s">
        <v>178</v>
      </c>
      <c r="E25" s="12"/>
      <c r="F25" s="46"/>
      <c r="G25" s="15">
        <f>G26</f>
        <v>1041102209</v>
      </c>
      <c r="H25" s="13" t="s">
        <v>0</v>
      </c>
      <c r="I25" s="15">
        <f>I26</f>
        <v>24027622957</v>
      </c>
      <c r="J25" s="13" t="s">
        <v>0</v>
      </c>
    </row>
    <row r="26" spans="2:10" ht="15" hidden="1" customHeight="1">
      <c r="B26" s="52"/>
      <c r="C26" s="53"/>
      <c r="D26" s="53"/>
      <c r="E26" s="53" t="s">
        <v>230</v>
      </c>
      <c r="F26" s="55"/>
      <c r="G26" s="15">
        <v>1041102209</v>
      </c>
      <c r="H26" s="13"/>
      <c r="I26" s="15">
        <v>24027622957</v>
      </c>
      <c r="J26" s="13"/>
    </row>
    <row r="27" spans="2:10" ht="15" customHeight="1">
      <c r="B27" s="14"/>
      <c r="C27" s="12"/>
      <c r="D27" s="12" t="s">
        <v>231</v>
      </c>
      <c r="E27" s="12"/>
      <c r="F27" s="46"/>
      <c r="G27" s="15">
        <v>872388000</v>
      </c>
      <c r="H27" s="13" t="s">
        <v>0</v>
      </c>
      <c r="I27" s="15"/>
      <c r="J27" s="13" t="s">
        <v>0</v>
      </c>
    </row>
    <row r="28" spans="2:10" ht="15" customHeight="1">
      <c r="B28" s="14"/>
      <c r="C28" s="12"/>
      <c r="D28" s="12" t="s">
        <v>232</v>
      </c>
      <c r="E28" s="12"/>
      <c r="F28" s="46"/>
      <c r="G28" s="15">
        <f>SUM(G29,G32)</f>
        <v>78606749481</v>
      </c>
      <c r="H28" s="13" t="s">
        <v>0</v>
      </c>
      <c r="I28" s="15">
        <f>SUM(I29,I32)</f>
        <v>55271841914</v>
      </c>
      <c r="J28" s="13" t="s">
        <v>0</v>
      </c>
    </row>
    <row r="29" spans="2:10" ht="15" hidden="1" customHeight="1">
      <c r="B29" s="52"/>
      <c r="C29" s="53"/>
      <c r="D29" s="53"/>
      <c r="E29" s="53" t="s">
        <v>28</v>
      </c>
      <c r="F29" s="55"/>
      <c r="G29" s="15">
        <f>SUM(G30:G31)</f>
        <v>14110246777</v>
      </c>
      <c r="H29" s="13" t="s">
        <v>0</v>
      </c>
      <c r="I29" s="15">
        <f>SUM(I30:I31)</f>
        <v>11592910900</v>
      </c>
      <c r="J29" s="13" t="s">
        <v>0</v>
      </c>
    </row>
    <row r="30" spans="2:10" ht="15" hidden="1" customHeight="1">
      <c r="B30" s="52"/>
      <c r="C30" s="53"/>
      <c r="D30" s="53"/>
      <c r="E30" s="53"/>
      <c r="F30" s="55" t="s">
        <v>90</v>
      </c>
      <c r="G30" s="15">
        <v>9615307853</v>
      </c>
      <c r="H30" s="13"/>
      <c r="I30" s="15">
        <v>7068396802</v>
      </c>
      <c r="J30" s="13"/>
    </row>
    <row r="31" spans="2:10" ht="15" hidden="1" customHeight="1">
      <c r="B31" s="52"/>
      <c r="C31" s="53"/>
      <c r="D31" s="53"/>
      <c r="E31" s="53"/>
      <c r="F31" s="55" t="s">
        <v>91</v>
      </c>
      <c r="G31" s="15">
        <v>4494938924</v>
      </c>
      <c r="H31" s="13"/>
      <c r="I31" s="15">
        <v>4524514098</v>
      </c>
      <c r="J31" s="13"/>
    </row>
    <row r="32" spans="2:10" ht="15" hidden="1" customHeight="1">
      <c r="B32" s="52"/>
      <c r="C32" s="53"/>
      <c r="D32" s="53"/>
      <c r="E32" s="53" t="s">
        <v>29</v>
      </c>
      <c r="F32" s="55"/>
      <c r="G32" s="15">
        <f>SUM(G33:G34)</f>
        <v>64496502704</v>
      </c>
      <c r="H32" s="13" t="s">
        <v>0</v>
      </c>
      <c r="I32" s="15">
        <f>SUM(I33:I34)</f>
        <v>43678931014</v>
      </c>
      <c r="J32" s="13" t="s">
        <v>0</v>
      </c>
    </row>
    <row r="33" spans="2:10" ht="15" hidden="1" customHeight="1">
      <c r="B33" s="52"/>
      <c r="C33" s="53"/>
      <c r="D33" s="53"/>
      <c r="E33" s="53"/>
      <c r="F33" s="55" t="s">
        <v>30</v>
      </c>
      <c r="G33" s="15">
        <v>34501163708</v>
      </c>
      <c r="H33" s="13"/>
      <c r="I33" s="15">
        <v>18686276270</v>
      </c>
      <c r="J33" s="13"/>
    </row>
    <row r="34" spans="2:10" ht="15" hidden="1" customHeight="1">
      <c r="B34" s="52"/>
      <c r="C34" s="53"/>
      <c r="D34" s="53"/>
      <c r="E34" s="53"/>
      <c r="F34" s="55" t="s">
        <v>31</v>
      </c>
      <c r="G34" s="15">
        <v>29995338996</v>
      </c>
      <c r="H34" s="13"/>
      <c r="I34" s="15">
        <v>24992654744</v>
      </c>
      <c r="J34" s="13"/>
    </row>
    <row r="35" spans="2:10" ht="15" customHeight="1">
      <c r="B35" s="14"/>
      <c r="C35" s="12"/>
      <c r="D35" s="12" t="s">
        <v>233</v>
      </c>
      <c r="E35" s="12"/>
      <c r="F35" s="46"/>
      <c r="G35" s="15"/>
      <c r="H35" s="13"/>
      <c r="I35" s="15"/>
      <c r="J35" s="13"/>
    </row>
    <row r="36" spans="2:10" ht="15" customHeight="1">
      <c r="B36" s="14"/>
      <c r="C36" s="12"/>
      <c r="D36" s="12" t="s">
        <v>234</v>
      </c>
      <c r="E36" s="12"/>
      <c r="F36" s="46"/>
      <c r="G36" s="15"/>
      <c r="H36" s="13"/>
      <c r="I36" s="15">
        <v>2000000000</v>
      </c>
      <c r="J36" s="13"/>
    </row>
    <row r="37" spans="2:10" ht="15" customHeight="1">
      <c r="B37" s="14"/>
      <c r="C37" s="12"/>
      <c r="D37" s="12" t="s">
        <v>179</v>
      </c>
      <c r="E37" s="12"/>
      <c r="F37" s="46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180</v>
      </c>
      <c r="E38" s="12"/>
      <c r="F38" s="46"/>
      <c r="G38" s="15">
        <f>SUM(G39:G51)</f>
        <v>29560452625</v>
      </c>
      <c r="H38" s="13" t="s">
        <v>0</v>
      </c>
      <c r="I38" s="15">
        <f>SUM(I39:I51)</f>
        <v>29775583743</v>
      </c>
      <c r="J38" s="13" t="s">
        <v>0</v>
      </c>
    </row>
    <row r="39" spans="2:10" ht="15" hidden="1" customHeight="1">
      <c r="B39" s="52"/>
      <c r="C39" s="53"/>
      <c r="D39" s="53"/>
      <c r="E39" s="53" t="s">
        <v>32</v>
      </c>
      <c r="F39" s="55"/>
      <c r="G39" s="15">
        <v>15343656200</v>
      </c>
      <c r="H39" s="13"/>
      <c r="I39" s="15">
        <v>13152583603</v>
      </c>
      <c r="J39" s="13"/>
    </row>
    <row r="40" spans="2:10" ht="15" hidden="1" customHeight="1">
      <c r="B40" s="52"/>
      <c r="C40" s="53"/>
      <c r="D40" s="53"/>
      <c r="E40" s="53" t="s">
        <v>33</v>
      </c>
      <c r="F40" s="55"/>
      <c r="G40" s="15">
        <v>1112058464</v>
      </c>
      <c r="H40" s="13"/>
      <c r="I40" s="15">
        <v>955057728</v>
      </c>
      <c r="J40" s="13"/>
    </row>
    <row r="41" spans="2:10" ht="15" hidden="1" customHeight="1">
      <c r="B41" s="52"/>
      <c r="C41" s="53"/>
      <c r="D41" s="53"/>
      <c r="E41" s="53" t="s">
        <v>34</v>
      </c>
      <c r="F41" s="55"/>
      <c r="G41" s="15">
        <v>281164056</v>
      </c>
      <c r="H41" s="13"/>
      <c r="I41" s="15">
        <v>317448174</v>
      </c>
      <c r="J41" s="13"/>
    </row>
    <row r="42" spans="2:10" ht="15" hidden="1" customHeight="1">
      <c r="B42" s="52"/>
      <c r="C42" s="53"/>
      <c r="D42" s="53"/>
      <c r="E42" s="53" t="s">
        <v>378</v>
      </c>
      <c r="F42" s="55"/>
      <c r="G42" s="15">
        <v>408106588</v>
      </c>
      <c r="H42" s="13"/>
      <c r="I42" s="15">
        <v>243891005</v>
      </c>
      <c r="J42" s="13"/>
    </row>
    <row r="43" spans="2:10" ht="15" hidden="1" customHeight="1">
      <c r="B43" s="52"/>
      <c r="C43" s="53"/>
      <c r="D43" s="53"/>
      <c r="E43" s="53" t="s">
        <v>427</v>
      </c>
      <c r="F43" s="55"/>
      <c r="G43" s="15">
        <v>9478536316</v>
      </c>
      <c r="H43" s="13"/>
      <c r="I43" s="15">
        <v>11459103191</v>
      </c>
      <c r="J43" s="13"/>
    </row>
    <row r="44" spans="2:10" ht="15" hidden="1" customHeight="1">
      <c r="B44" s="52"/>
      <c r="C44" s="53"/>
      <c r="D44" s="53"/>
      <c r="E44" s="53" t="s">
        <v>379</v>
      </c>
      <c r="F44" s="55"/>
      <c r="G44" s="15">
        <v>24088707</v>
      </c>
      <c r="H44" s="13"/>
      <c r="I44" s="15">
        <v>25765422</v>
      </c>
      <c r="J44" s="13"/>
    </row>
    <row r="45" spans="2:10" ht="15" hidden="1" customHeight="1">
      <c r="B45" s="52"/>
      <c r="C45" s="53"/>
      <c r="D45" s="53"/>
      <c r="E45" s="53" t="s">
        <v>380</v>
      </c>
      <c r="F45" s="55"/>
      <c r="G45" s="15">
        <v>72754052</v>
      </c>
      <c r="H45" s="13"/>
      <c r="I45" s="15">
        <v>139075165</v>
      </c>
      <c r="J45" s="13"/>
    </row>
    <row r="46" spans="2:10" ht="15" hidden="1" customHeight="1">
      <c r="B46" s="52"/>
      <c r="C46" s="53"/>
      <c r="D46" s="53"/>
      <c r="E46" s="53" t="s">
        <v>381</v>
      </c>
      <c r="F46" s="55"/>
      <c r="G46" s="15">
        <v>3245592</v>
      </c>
      <c r="H46" s="13"/>
      <c r="I46" s="15">
        <v>3435385</v>
      </c>
      <c r="J46" s="13"/>
    </row>
    <row r="47" spans="2:10" ht="15" hidden="1" customHeight="1">
      <c r="B47" s="52"/>
      <c r="C47" s="53"/>
      <c r="D47" s="53"/>
      <c r="E47" s="53" t="s">
        <v>382</v>
      </c>
      <c r="F47" s="55"/>
      <c r="G47" s="15">
        <v>463086</v>
      </c>
      <c r="H47" s="13"/>
      <c r="I47" s="15">
        <v>483901</v>
      </c>
      <c r="J47" s="13"/>
    </row>
    <row r="48" spans="2:10" ht="15" hidden="1" customHeight="1">
      <c r="B48" s="52"/>
      <c r="C48" s="53"/>
      <c r="D48" s="53"/>
      <c r="E48" s="53" t="s">
        <v>383</v>
      </c>
      <c r="F48" s="55"/>
      <c r="G48" s="15">
        <v>825868</v>
      </c>
      <c r="H48" s="13"/>
      <c r="I48" s="15">
        <v>874574</v>
      </c>
      <c r="J48" s="13"/>
    </row>
    <row r="49" spans="2:10" ht="15" hidden="1" customHeight="1">
      <c r="B49" s="52"/>
      <c r="C49" s="53"/>
      <c r="D49" s="53"/>
      <c r="E49" s="53" t="s">
        <v>428</v>
      </c>
      <c r="F49" s="55"/>
      <c r="G49" s="15">
        <v>296500626</v>
      </c>
      <c r="H49" s="13"/>
      <c r="I49" s="15">
        <v>2571539425</v>
      </c>
      <c r="J49" s="13"/>
    </row>
    <row r="50" spans="2:10" ht="15" hidden="1" customHeight="1">
      <c r="B50" s="52"/>
      <c r="C50" s="53"/>
      <c r="D50" s="53"/>
      <c r="E50" s="53" t="s">
        <v>429</v>
      </c>
      <c r="F50" s="55"/>
      <c r="G50" s="15"/>
      <c r="H50" s="13"/>
      <c r="I50" s="15"/>
      <c r="J50" s="13"/>
    </row>
    <row r="51" spans="2:10" ht="15" hidden="1" customHeight="1">
      <c r="B51" s="52"/>
      <c r="C51" s="53"/>
      <c r="D51" s="53"/>
      <c r="E51" s="53" t="s">
        <v>430</v>
      </c>
      <c r="F51" s="55"/>
      <c r="G51" s="15">
        <v>2539053070</v>
      </c>
      <c r="H51" s="13"/>
      <c r="I51" s="15">
        <v>906326170</v>
      </c>
      <c r="J51" s="13"/>
    </row>
    <row r="52" spans="2:10" ht="15" customHeight="1">
      <c r="B52" s="14"/>
      <c r="C52" s="12"/>
      <c r="D52" s="12" t="s">
        <v>235</v>
      </c>
      <c r="E52" s="12"/>
      <c r="F52" s="46"/>
      <c r="G52" s="15">
        <v>2310000000</v>
      </c>
      <c r="H52" s="13"/>
      <c r="I52" s="15">
        <v>2310000000</v>
      </c>
      <c r="J52" s="13"/>
    </row>
    <row r="53" spans="2:10" ht="15" customHeight="1">
      <c r="B53" s="14"/>
      <c r="C53" s="12"/>
      <c r="D53" s="12" t="s">
        <v>449</v>
      </c>
      <c r="E53" s="12"/>
      <c r="F53" s="46"/>
      <c r="G53" s="15">
        <v>2000000000</v>
      </c>
      <c r="H53" s="13"/>
      <c r="I53" s="15"/>
      <c r="J53" s="13"/>
    </row>
    <row r="54" spans="2:10" ht="15" customHeight="1">
      <c r="B54" s="14" t="s">
        <v>341</v>
      </c>
      <c r="C54" s="12"/>
      <c r="D54" s="12"/>
      <c r="E54" s="12"/>
      <c r="F54" s="46"/>
      <c r="G54" s="15" t="s">
        <v>0</v>
      </c>
      <c r="H54" s="13">
        <f>SUM(H55,H69,H76)</f>
        <v>1908407858545</v>
      </c>
      <c r="I54" s="15" t="s">
        <v>0</v>
      </c>
      <c r="J54" s="13">
        <f>SUM(J55,J69,J76)</f>
        <v>1805557169069</v>
      </c>
    </row>
    <row r="55" spans="2:10" ht="15" customHeight="1">
      <c r="B55" s="14"/>
      <c r="C55" s="12" t="s">
        <v>236</v>
      </c>
      <c r="D55" s="12"/>
      <c r="E55" s="12"/>
      <c r="F55" s="46"/>
      <c r="G55" s="15" t="s">
        <v>0</v>
      </c>
      <c r="H55" s="13">
        <f>SUM(G56:G64,G68)</f>
        <v>1552042365846</v>
      </c>
      <c r="I55" s="15" t="s">
        <v>0</v>
      </c>
      <c r="J55" s="13">
        <f>SUM(I56:I64,I68)</f>
        <v>1429540206294</v>
      </c>
    </row>
    <row r="56" spans="2:10" ht="15" customHeight="1">
      <c r="B56" s="14"/>
      <c r="C56" s="12"/>
      <c r="D56" s="12" t="s">
        <v>181</v>
      </c>
      <c r="E56" s="12"/>
      <c r="F56" s="46"/>
      <c r="G56" s="15">
        <f>103492827488-G75</f>
        <v>101360798945</v>
      </c>
      <c r="H56" s="13"/>
      <c r="I56" s="15">
        <f>77351875650-I75</f>
        <v>75258478107</v>
      </c>
      <c r="J56" s="13"/>
    </row>
    <row r="57" spans="2:10" ht="15" customHeight="1">
      <c r="B57" s="14"/>
      <c r="C57" s="12"/>
      <c r="D57" s="12" t="s">
        <v>237</v>
      </c>
      <c r="E57" s="12"/>
      <c r="F57" s="46"/>
      <c r="G57" s="15">
        <v>2972766056</v>
      </c>
      <c r="H57" s="13"/>
      <c r="I57" s="15">
        <v>1009549000</v>
      </c>
      <c r="J57" s="13"/>
    </row>
    <row r="58" spans="2:10" ht="15" customHeight="1">
      <c r="B58" s="14"/>
      <c r="C58" s="12"/>
      <c r="D58" s="12" t="s">
        <v>238</v>
      </c>
      <c r="E58" s="12"/>
      <c r="F58" s="46"/>
      <c r="G58" s="15">
        <v>174433998624</v>
      </c>
      <c r="H58" s="13"/>
      <c r="I58" s="15">
        <v>138444067867</v>
      </c>
      <c r="J58" s="13"/>
    </row>
    <row r="59" spans="2:10" ht="15" customHeight="1">
      <c r="B59" s="14"/>
      <c r="C59" s="12"/>
      <c r="D59" s="12" t="s">
        <v>182</v>
      </c>
      <c r="E59" s="12"/>
      <c r="F59" s="46"/>
      <c r="G59" s="15">
        <v>498869192769</v>
      </c>
      <c r="H59" s="13"/>
      <c r="I59" s="15">
        <v>498329942444</v>
      </c>
      <c r="J59" s="13"/>
    </row>
    <row r="60" spans="2:10" ht="15" customHeight="1">
      <c r="B60" s="14"/>
      <c r="C60" s="12"/>
      <c r="D60" s="12" t="s">
        <v>183</v>
      </c>
      <c r="E60" s="12"/>
      <c r="F60" s="46"/>
      <c r="G60" s="15">
        <v>681773074699</v>
      </c>
      <c r="H60" s="13"/>
      <c r="I60" s="15">
        <v>536652993354</v>
      </c>
      <c r="J60" s="13"/>
    </row>
    <row r="61" spans="2:10" ht="15" customHeight="1">
      <c r="B61" s="14"/>
      <c r="C61" s="12"/>
      <c r="D61" s="12" t="s">
        <v>184</v>
      </c>
      <c r="E61" s="12"/>
      <c r="F61" s="46"/>
      <c r="G61" s="15"/>
      <c r="H61" s="13"/>
      <c r="I61" s="15"/>
      <c r="J61" s="13"/>
    </row>
    <row r="62" spans="2:10" ht="15" customHeight="1">
      <c r="B62" s="14"/>
      <c r="C62" s="12"/>
      <c r="D62" s="12" t="s">
        <v>367</v>
      </c>
      <c r="E62" s="12"/>
      <c r="F62" s="46"/>
      <c r="G62" s="15">
        <v>54814978086</v>
      </c>
      <c r="H62" s="13"/>
      <c r="I62" s="15">
        <v>147497467997</v>
      </c>
      <c r="J62" s="13"/>
    </row>
    <row r="63" spans="2:10" ht="15" customHeight="1">
      <c r="B63" s="14"/>
      <c r="C63" s="12"/>
      <c r="D63" s="12" t="s">
        <v>299</v>
      </c>
      <c r="E63" s="12"/>
      <c r="F63" s="46"/>
      <c r="G63" s="15">
        <v>35924958667</v>
      </c>
      <c r="H63" s="46"/>
      <c r="I63" s="15">
        <v>30821226525</v>
      </c>
      <c r="J63" s="46"/>
    </row>
    <row r="64" spans="2:10" ht="15" customHeight="1">
      <c r="B64" s="14"/>
      <c r="C64" s="12"/>
      <c r="D64" s="12" t="s">
        <v>298</v>
      </c>
      <c r="E64" s="12"/>
      <c r="F64" s="46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300</v>
      </c>
      <c r="F65" s="46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302</v>
      </c>
      <c r="F66" s="46"/>
      <c r="G66" s="15"/>
      <c r="H66" s="13"/>
      <c r="I66" s="15"/>
      <c r="J66" s="13"/>
    </row>
    <row r="67" spans="2:10" ht="15" customHeight="1">
      <c r="B67" s="14"/>
      <c r="C67" s="12"/>
      <c r="D67" s="12"/>
      <c r="E67" s="12" t="s">
        <v>301</v>
      </c>
      <c r="F67" s="46"/>
      <c r="G67" s="15"/>
      <c r="H67" s="13"/>
      <c r="I67" s="15"/>
      <c r="J67" s="13"/>
    </row>
    <row r="68" spans="2:10" ht="15" customHeight="1">
      <c r="B68" s="14"/>
      <c r="C68" s="12"/>
      <c r="D68" s="12" t="s">
        <v>297</v>
      </c>
      <c r="E68" s="12"/>
      <c r="F68" s="46"/>
      <c r="G68" s="15">
        <v>1892598000</v>
      </c>
      <c r="H68" s="13"/>
      <c r="I68" s="15">
        <v>1526481000</v>
      </c>
      <c r="J68" s="13"/>
    </row>
    <row r="69" spans="2:10" ht="15" customHeight="1">
      <c r="B69" s="14"/>
      <c r="C69" s="12" t="s">
        <v>185</v>
      </c>
      <c r="D69" s="12"/>
      <c r="E69" s="12"/>
      <c r="F69" s="46"/>
      <c r="G69" s="15" t="s">
        <v>0</v>
      </c>
      <c r="H69" s="13">
        <f>SUM(G70,G73,G75)</f>
        <v>332231354751</v>
      </c>
      <c r="I69" s="15" t="s">
        <v>0</v>
      </c>
      <c r="J69" s="13">
        <f>SUM(I70,I73,I75)</f>
        <v>344724220156</v>
      </c>
    </row>
    <row r="70" spans="2:10" ht="15" customHeight="1">
      <c r="B70" s="14"/>
      <c r="C70" s="12"/>
      <c r="D70" s="12" t="s">
        <v>186</v>
      </c>
      <c r="E70" s="12"/>
      <c r="F70" s="46"/>
      <c r="G70" s="15">
        <f>SUM(G71:G72)</f>
        <v>326424372908</v>
      </c>
      <c r="H70" s="13" t="s">
        <v>0</v>
      </c>
      <c r="I70" s="15">
        <f>SUM(I71:I72)</f>
        <v>339435854413</v>
      </c>
      <c r="J70" s="13" t="s">
        <v>0</v>
      </c>
    </row>
    <row r="71" spans="2:10" ht="15" hidden="1" customHeight="1">
      <c r="B71" s="52"/>
      <c r="C71" s="53"/>
      <c r="D71" s="53"/>
      <c r="E71" s="53" t="s">
        <v>27</v>
      </c>
      <c r="F71" s="55"/>
      <c r="G71" s="15">
        <v>249373340668</v>
      </c>
      <c r="H71" s="13"/>
      <c r="I71" s="15">
        <v>259789704762</v>
      </c>
      <c r="J71" s="13"/>
    </row>
    <row r="72" spans="2:10" ht="15" hidden="1" customHeight="1">
      <c r="B72" s="52"/>
      <c r="C72" s="53"/>
      <c r="D72" s="53"/>
      <c r="E72" s="53" t="s">
        <v>98</v>
      </c>
      <c r="F72" s="55"/>
      <c r="G72" s="15">
        <v>77051032240</v>
      </c>
      <c r="H72" s="13"/>
      <c r="I72" s="15">
        <v>79646149651</v>
      </c>
      <c r="J72" s="13"/>
    </row>
    <row r="73" spans="2:10" ht="15" customHeight="1">
      <c r="B73" s="14"/>
      <c r="C73" s="12"/>
      <c r="D73" s="12" t="s">
        <v>187</v>
      </c>
      <c r="E73" s="12"/>
      <c r="F73" s="46"/>
      <c r="G73" s="15">
        <f>SUM(G74:G74)</f>
        <v>3674953300</v>
      </c>
      <c r="H73" s="13" t="s">
        <v>0</v>
      </c>
      <c r="I73" s="15">
        <f>SUM(I74:I74)</f>
        <v>3194968200</v>
      </c>
      <c r="J73" s="13" t="s">
        <v>0</v>
      </c>
    </row>
    <row r="74" spans="2:10" ht="15" hidden="1" customHeight="1">
      <c r="B74" s="52"/>
      <c r="C74" s="53"/>
      <c r="D74" s="53"/>
      <c r="E74" s="53" t="s">
        <v>377</v>
      </c>
      <c r="F74" s="55"/>
      <c r="G74" s="15">
        <v>3674953300</v>
      </c>
      <c r="H74" s="13" t="s">
        <v>0</v>
      </c>
      <c r="I74" s="15">
        <v>3194968200</v>
      </c>
      <c r="J74" s="13" t="s">
        <v>0</v>
      </c>
    </row>
    <row r="75" spans="2:10" ht="15" customHeight="1">
      <c r="B75" s="14"/>
      <c r="C75" s="12"/>
      <c r="D75" s="12" t="s">
        <v>431</v>
      </c>
      <c r="E75" s="12"/>
      <c r="F75" s="46"/>
      <c r="G75" s="15">
        <v>2132028543</v>
      </c>
      <c r="H75" s="13"/>
      <c r="I75" s="15">
        <v>2093397543</v>
      </c>
      <c r="J75" s="13"/>
    </row>
    <row r="76" spans="2:10" ht="15" customHeight="1">
      <c r="B76" s="14"/>
      <c r="C76" s="12" t="s">
        <v>239</v>
      </c>
      <c r="D76" s="12"/>
      <c r="E76" s="12"/>
      <c r="F76" s="46"/>
      <c r="G76" s="15" t="s">
        <v>0</v>
      </c>
      <c r="H76" s="13">
        <f>SUM(G77,G79)</f>
        <v>24134137948</v>
      </c>
      <c r="I76" s="15" t="s">
        <v>0</v>
      </c>
      <c r="J76" s="13">
        <f>SUM(I77,I79)</f>
        <v>31292742619</v>
      </c>
    </row>
    <row r="77" spans="2:10" ht="15" customHeight="1">
      <c r="B77" s="14"/>
      <c r="C77" s="12"/>
      <c r="D77" s="12" t="s">
        <v>188</v>
      </c>
      <c r="E77" s="12"/>
      <c r="F77" s="46"/>
      <c r="G77" s="15">
        <f>+G78</f>
        <v>23907680000</v>
      </c>
      <c r="H77" s="13"/>
      <c r="I77" s="15">
        <f>+I78</f>
        <v>31207815000</v>
      </c>
      <c r="J77" s="13"/>
    </row>
    <row r="78" spans="2:10" ht="15" hidden="1" customHeight="1">
      <c r="B78" s="52"/>
      <c r="C78" s="53"/>
      <c r="D78" s="53"/>
      <c r="E78" s="53" t="s">
        <v>35</v>
      </c>
      <c r="F78" s="55"/>
      <c r="G78" s="15">
        <v>23907680000</v>
      </c>
      <c r="H78" s="13"/>
      <c r="I78" s="15">
        <v>31207815000</v>
      </c>
      <c r="J78" s="13"/>
    </row>
    <row r="79" spans="2:10" ht="15" customHeight="1">
      <c r="B79" s="14"/>
      <c r="C79" s="12"/>
      <c r="D79" s="12" t="s">
        <v>189</v>
      </c>
      <c r="E79" s="12"/>
      <c r="F79" s="46"/>
      <c r="G79" s="15">
        <f>SUM(G80:G82)</f>
        <v>226457948</v>
      </c>
      <c r="H79" s="13"/>
      <c r="I79" s="15">
        <f>SUM(I80:I82)</f>
        <v>84927619</v>
      </c>
      <c r="J79" s="13"/>
    </row>
    <row r="80" spans="2:10" ht="15" hidden="1" customHeight="1">
      <c r="B80" s="52"/>
      <c r="C80" s="53"/>
      <c r="D80" s="53"/>
      <c r="E80" s="53" t="s">
        <v>389</v>
      </c>
      <c r="F80" s="55"/>
      <c r="G80" s="15"/>
      <c r="H80" s="13"/>
      <c r="I80" s="15"/>
      <c r="J80" s="13"/>
    </row>
    <row r="81" spans="2:10" ht="15" hidden="1" customHeight="1">
      <c r="B81" s="52"/>
      <c r="C81" s="53"/>
      <c r="D81" s="53"/>
      <c r="E81" s="53" t="s">
        <v>393</v>
      </c>
      <c r="F81" s="55"/>
      <c r="G81" s="15">
        <v>168815948</v>
      </c>
      <c r="H81" s="13"/>
      <c r="I81" s="15">
        <v>45137619</v>
      </c>
      <c r="J81" s="13"/>
    </row>
    <row r="82" spans="2:10" ht="15" hidden="1" customHeight="1">
      <c r="B82" s="52"/>
      <c r="C82" s="53"/>
      <c r="D82" s="53"/>
      <c r="E82" s="53" t="s">
        <v>394</v>
      </c>
      <c r="F82" s="55"/>
      <c r="G82" s="15">
        <v>57642000</v>
      </c>
      <c r="H82" s="13"/>
      <c r="I82" s="15">
        <v>39790000</v>
      </c>
      <c r="J82" s="13"/>
    </row>
    <row r="83" spans="2:10" ht="15" customHeight="1">
      <c r="B83" s="14" t="s">
        <v>190</v>
      </c>
      <c r="C83" s="12"/>
      <c r="D83" s="12"/>
      <c r="E83" s="12"/>
      <c r="F83" s="46"/>
      <c r="G83" s="15" t="s">
        <v>0</v>
      </c>
      <c r="H83" s="13">
        <f>SUM(H84)</f>
        <v>13477591193</v>
      </c>
      <c r="I83" s="15" t="s">
        <v>0</v>
      </c>
      <c r="J83" s="13">
        <f>SUM(J84)</f>
        <v>13451749058</v>
      </c>
    </row>
    <row r="84" spans="2:10" ht="15" customHeight="1">
      <c r="B84" s="14"/>
      <c r="C84" s="12" t="s">
        <v>191</v>
      </c>
      <c r="D84" s="12"/>
      <c r="E84" s="12"/>
      <c r="F84" s="46"/>
      <c r="G84" s="15" t="s">
        <v>0</v>
      </c>
      <c r="H84" s="13">
        <f>G85+G86+G89+G90</f>
        <v>13477591193</v>
      </c>
      <c r="I84" s="15" t="s">
        <v>0</v>
      </c>
      <c r="J84" s="13">
        <f>I85+I86+I89+I90</f>
        <v>13451749058</v>
      </c>
    </row>
    <row r="85" spans="2:10" ht="15" customHeight="1">
      <c r="B85" s="14"/>
      <c r="C85" s="12"/>
      <c r="D85" s="12" t="s">
        <v>181</v>
      </c>
      <c r="E85" s="12"/>
      <c r="F85" s="46"/>
      <c r="G85" s="15">
        <v>7199055568</v>
      </c>
      <c r="H85" s="13"/>
      <c r="I85" s="15">
        <v>7473213433</v>
      </c>
      <c r="J85" s="13"/>
    </row>
    <row r="86" spans="2:10" ht="15" customHeight="1">
      <c r="B86" s="14"/>
      <c r="C86" s="12"/>
      <c r="D86" s="12" t="s">
        <v>396</v>
      </c>
      <c r="E86" s="12"/>
      <c r="F86" s="46"/>
      <c r="G86" s="15">
        <f>SUM(G87:G88)</f>
        <v>6278535625</v>
      </c>
      <c r="H86" s="13"/>
      <c r="I86" s="15">
        <f>SUM(I87:I88)</f>
        <v>5978535625</v>
      </c>
      <c r="J86" s="13"/>
    </row>
    <row r="87" spans="2:10" ht="15" hidden="1" customHeight="1">
      <c r="B87" s="52"/>
      <c r="C87" s="53"/>
      <c r="D87" s="53"/>
      <c r="E87" s="53" t="s">
        <v>99</v>
      </c>
      <c r="F87" s="55"/>
      <c r="G87" s="15">
        <v>6278535625</v>
      </c>
      <c r="H87" s="13"/>
      <c r="I87" s="15">
        <f>6038535625-J92</f>
        <v>5978535625</v>
      </c>
      <c r="J87" s="13"/>
    </row>
    <row r="88" spans="2:10" ht="15" hidden="1" customHeight="1">
      <c r="B88" s="52"/>
      <c r="C88" s="53"/>
      <c r="D88" s="53"/>
      <c r="E88" s="53" t="s">
        <v>240</v>
      </c>
      <c r="F88" s="55"/>
      <c r="G88" s="15"/>
      <c r="H88" s="13"/>
      <c r="I88" s="15"/>
      <c r="J88" s="13"/>
    </row>
    <row r="89" spans="2:10" ht="15" customHeight="1">
      <c r="B89" s="14"/>
      <c r="C89" s="12"/>
      <c r="D89" s="12" t="s">
        <v>192</v>
      </c>
      <c r="E89" s="12"/>
      <c r="F89" s="46"/>
      <c r="G89" s="15"/>
      <c r="H89" s="13" t="s">
        <v>0</v>
      </c>
      <c r="I89" s="15"/>
      <c r="J89" s="13" t="s">
        <v>0</v>
      </c>
    </row>
    <row r="90" spans="2:10" ht="15" customHeight="1">
      <c r="B90" s="14"/>
      <c r="C90" s="12"/>
      <c r="D90" s="12" t="s">
        <v>193</v>
      </c>
      <c r="E90" s="12"/>
      <c r="F90" s="46"/>
      <c r="G90" s="15"/>
      <c r="H90" s="13"/>
      <c r="I90" s="15"/>
      <c r="J90" s="13"/>
    </row>
    <row r="91" spans="2:10" ht="15" customHeight="1">
      <c r="B91" s="14" t="s">
        <v>395</v>
      </c>
      <c r="C91" s="12"/>
      <c r="D91" s="12"/>
      <c r="E91" s="12"/>
      <c r="F91" s="46"/>
      <c r="G91" s="15"/>
      <c r="H91" s="13">
        <f>SUM(H92)</f>
        <v>60000000</v>
      </c>
      <c r="I91" s="15"/>
      <c r="J91" s="13">
        <f>SUM(J92)</f>
        <v>60000000</v>
      </c>
    </row>
    <row r="92" spans="2:10" ht="15" customHeight="1">
      <c r="B92" s="14"/>
      <c r="C92" s="12" t="s">
        <v>454</v>
      </c>
      <c r="D92" s="12"/>
      <c r="E92" s="12"/>
      <c r="F92" s="46"/>
      <c r="G92" s="15"/>
      <c r="H92" s="13">
        <v>60000000</v>
      </c>
      <c r="I92" s="15"/>
      <c r="J92" s="13">
        <v>60000000</v>
      </c>
    </row>
    <row r="93" spans="2:10" ht="15" customHeight="1">
      <c r="B93" s="14" t="s">
        <v>397</v>
      </c>
      <c r="C93" s="12"/>
      <c r="D93" s="12"/>
      <c r="E93" s="12"/>
      <c r="F93" s="46"/>
      <c r="G93" s="15" t="s">
        <v>0</v>
      </c>
      <c r="H93" s="13">
        <f>SUM(H94,H95,H96,H97,H104,H105,H112,H113,H114,H115,H116)</f>
        <v>386019579191</v>
      </c>
      <c r="I93" s="15" t="s">
        <v>0</v>
      </c>
      <c r="J93" s="13">
        <f>SUM(J94,J95,J96,J97,J104,J105,J112,J113,J114,J115,J116)</f>
        <v>371199041475</v>
      </c>
    </row>
    <row r="94" spans="2:10" ht="15" customHeight="1">
      <c r="B94" s="14" t="s">
        <v>241</v>
      </c>
      <c r="C94" s="12"/>
      <c r="D94" s="12"/>
      <c r="E94" s="12"/>
      <c r="F94" s="46"/>
      <c r="G94" s="10"/>
      <c r="H94" s="11"/>
      <c r="I94" s="10"/>
      <c r="J94" s="11"/>
    </row>
    <row r="95" spans="2:10" ht="15" customHeight="1">
      <c r="B95" s="14" t="s">
        <v>242</v>
      </c>
      <c r="C95" s="12"/>
      <c r="D95" s="12"/>
      <c r="E95" s="12"/>
      <c r="F95" s="46"/>
      <c r="G95" s="10"/>
      <c r="H95" s="11"/>
      <c r="I95" s="10"/>
      <c r="J95" s="11"/>
    </row>
    <row r="96" spans="2:10" ht="15" customHeight="1">
      <c r="B96" s="14"/>
      <c r="C96" s="12" t="s">
        <v>243</v>
      </c>
      <c r="D96" s="12"/>
      <c r="E96" s="12"/>
      <c r="F96" s="46"/>
      <c r="G96" s="10" t="s">
        <v>0</v>
      </c>
      <c r="H96" s="13"/>
      <c r="I96" s="10" t="s">
        <v>0</v>
      </c>
      <c r="J96" s="13"/>
    </row>
    <row r="97" spans="2:10" ht="15" customHeight="1">
      <c r="B97" s="14"/>
      <c r="C97" s="12" t="s">
        <v>244</v>
      </c>
      <c r="D97" s="12"/>
      <c r="E97" s="12"/>
      <c r="F97" s="46"/>
      <c r="G97" s="10" t="s">
        <v>0</v>
      </c>
      <c r="H97" s="11">
        <f>SUM(G98,G101)</f>
        <v>254834069089</v>
      </c>
      <c r="I97" s="10" t="s">
        <v>0</v>
      </c>
      <c r="J97" s="11">
        <f>SUM(I98,I101)</f>
        <v>252536611728</v>
      </c>
    </row>
    <row r="98" spans="2:10" ht="15" customHeight="1">
      <c r="B98" s="14"/>
      <c r="C98" s="12"/>
      <c r="D98" s="12" t="s">
        <v>194</v>
      </c>
      <c r="E98" s="12"/>
      <c r="F98" s="46"/>
      <c r="G98" s="10">
        <f>SUM(G99:G100)</f>
        <v>172092601548</v>
      </c>
      <c r="H98" s="11" t="s">
        <v>0</v>
      </c>
      <c r="I98" s="10">
        <f>SUM(I99:I100)</f>
        <v>167116148698</v>
      </c>
      <c r="J98" s="11" t="s">
        <v>0</v>
      </c>
    </row>
    <row r="99" spans="2:10" ht="15" hidden="1" customHeight="1">
      <c r="B99" s="52"/>
      <c r="C99" s="53"/>
      <c r="D99" s="53"/>
      <c r="E99" s="53" t="s">
        <v>36</v>
      </c>
      <c r="F99" s="55"/>
      <c r="G99" s="10">
        <v>117434135467</v>
      </c>
      <c r="H99" s="11"/>
      <c r="I99" s="10">
        <v>40553649867</v>
      </c>
      <c r="J99" s="11"/>
    </row>
    <row r="100" spans="2:10" ht="15" hidden="1" customHeight="1">
      <c r="B100" s="52"/>
      <c r="C100" s="53"/>
      <c r="D100" s="53"/>
      <c r="E100" s="53" t="s">
        <v>37</v>
      </c>
      <c r="F100" s="55"/>
      <c r="G100" s="10">
        <v>54658466081</v>
      </c>
      <c r="H100" s="11"/>
      <c r="I100" s="10">
        <v>126562498831</v>
      </c>
      <c r="J100" s="11"/>
    </row>
    <row r="101" spans="2:10" ht="15" customHeight="1">
      <c r="B101" s="14"/>
      <c r="C101" s="12"/>
      <c r="D101" s="12" t="s">
        <v>195</v>
      </c>
      <c r="E101" s="12"/>
      <c r="F101" s="46"/>
      <c r="G101" s="10">
        <f>SUM(G102:G103)</f>
        <v>82741467541</v>
      </c>
      <c r="H101" s="11" t="s">
        <v>0</v>
      </c>
      <c r="I101" s="10">
        <f>SUM(I102:I103)</f>
        <v>85420463030</v>
      </c>
      <c r="J101" s="11" t="s">
        <v>0</v>
      </c>
    </row>
    <row r="102" spans="2:10" ht="15" hidden="1" customHeight="1">
      <c r="B102" s="52"/>
      <c r="C102" s="53"/>
      <c r="D102" s="53"/>
      <c r="E102" s="53" t="s">
        <v>38</v>
      </c>
      <c r="F102" s="55"/>
      <c r="G102" s="10">
        <v>81644297541</v>
      </c>
      <c r="H102" s="11"/>
      <c r="I102" s="10">
        <v>83900013030</v>
      </c>
      <c r="J102" s="11"/>
    </row>
    <row r="103" spans="2:10" ht="15" hidden="1" customHeight="1">
      <c r="B103" s="52"/>
      <c r="C103" s="53"/>
      <c r="D103" s="53"/>
      <c r="E103" s="53" t="s">
        <v>39</v>
      </c>
      <c r="F103" s="55"/>
      <c r="G103" s="10">
        <v>1097170000</v>
      </c>
      <c r="H103" s="11"/>
      <c r="I103" s="10">
        <v>1520450000</v>
      </c>
      <c r="J103" s="11"/>
    </row>
    <row r="104" spans="2:10" ht="15" customHeight="1">
      <c r="B104" s="14"/>
      <c r="C104" s="12" t="s">
        <v>245</v>
      </c>
      <c r="D104" s="12"/>
      <c r="E104" s="12"/>
      <c r="F104" s="46"/>
      <c r="G104" s="10" t="s">
        <v>0</v>
      </c>
      <c r="H104" s="11">
        <v>112300000000</v>
      </c>
      <c r="I104" s="10" t="s">
        <v>0</v>
      </c>
      <c r="J104" s="11">
        <v>99500000000</v>
      </c>
    </row>
    <row r="105" spans="2:10" ht="15" customHeight="1">
      <c r="B105" s="14"/>
      <c r="C105" s="12" t="s">
        <v>196</v>
      </c>
      <c r="D105" s="12"/>
      <c r="E105" s="12"/>
      <c r="F105" s="46"/>
      <c r="G105" s="10" t="s">
        <v>0</v>
      </c>
      <c r="H105" s="11">
        <f>SUM(G106,G111)</f>
        <v>145894096</v>
      </c>
      <c r="I105" s="10" t="s">
        <v>0</v>
      </c>
      <c r="J105" s="11">
        <f>SUM(I106,I111)</f>
        <v>162253741</v>
      </c>
    </row>
    <row r="106" spans="2:10" ht="15" customHeight="1">
      <c r="B106" s="14"/>
      <c r="C106" s="12"/>
      <c r="D106" s="12" t="s">
        <v>321</v>
      </c>
      <c r="E106" s="12"/>
      <c r="F106" s="46"/>
      <c r="G106" s="10">
        <f>SUM(G107:G110)</f>
        <v>145888872</v>
      </c>
      <c r="H106" s="11" t="s">
        <v>0</v>
      </c>
      <c r="I106" s="10">
        <f>SUM(I107:I110)</f>
        <v>159809157</v>
      </c>
      <c r="J106" s="11" t="s">
        <v>0</v>
      </c>
    </row>
    <row r="107" spans="2:10" ht="15" hidden="1" customHeight="1">
      <c r="B107" s="52"/>
      <c r="C107" s="53"/>
      <c r="D107" s="53"/>
      <c r="E107" s="53" t="s">
        <v>40</v>
      </c>
      <c r="F107" s="55"/>
      <c r="G107" s="10"/>
      <c r="H107" s="11"/>
      <c r="I107" s="10"/>
      <c r="J107" s="11"/>
    </row>
    <row r="108" spans="2:10" ht="15" hidden="1" customHeight="1">
      <c r="B108" s="52"/>
      <c r="C108" s="53"/>
      <c r="D108" s="53"/>
      <c r="E108" s="53" t="s">
        <v>41</v>
      </c>
      <c r="F108" s="55"/>
      <c r="G108" s="10">
        <v>102000000</v>
      </c>
      <c r="H108" s="11"/>
      <c r="I108" s="10">
        <v>106500000</v>
      </c>
      <c r="J108" s="11"/>
    </row>
    <row r="109" spans="2:10" ht="15" hidden="1" customHeight="1">
      <c r="B109" s="52"/>
      <c r="C109" s="53"/>
      <c r="D109" s="53"/>
      <c r="E109" s="53" t="s">
        <v>42</v>
      </c>
      <c r="F109" s="55"/>
      <c r="G109" s="10">
        <v>43888872</v>
      </c>
      <c r="H109" s="11"/>
      <c r="I109" s="10">
        <v>53309157</v>
      </c>
      <c r="J109" s="11"/>
    </row>
    <row r="110" spans="2:10" ht="15" hidden="1" customHeight="1">
      <c r="B110" s="52"/>
      <c r="C110" s="53"/>
      <c r="D110" s="53"/>
      <c r="E110" s="53" t="s">
        <v>43</v>
      </c>
      <c r="F110" s="55"/>
      <c r="G110" s="10"/>
      <c r="H110" s="11"/>
      <c r="I110" s="10"/>
      <c r="J110" s="11"/>
    </row>
    <row r="111" spans="2:10" ht="15" customHeight="1">
      <c r="B111" s="14"/>
      <c r="C111" s="12"/>
      <c r="D111" s="12" t="s">
        <v>322</v>
      </c>
      <c r="E111" s="12"/>
      <c r="F111" s="46"/>
      <c r="G111" s="15">
        <v>5224</v>
      </c>
      <c r="H111" s="11"/>
      <c r="I111" s="15">
        <v>2444584</v>
      </c>
      <c r="J111" s="11"/>
    </row>
    <row r="112" spans="2:10" ht="15" customHeight="1">
      <c r="B112" s="14"/>
      <c r="C112" s="12" t="s">
        <v>432</v>
      </c>
      <c r="D112" s="12"/>
      <c r="E112" s="12"/>
      <c r="F112" s="46"/>
      <c r="G112" s="15"/>
      <c r="H112" s="11">
        <v>2360000000</v>
      </c>
      <c r="I112" s="15"/>
      <c r="J112" s="11">
        <v>2360000000</v>
      </c>
    </row>
    <row r="113" spans="1:10" ht="15" customHeight="1">
      <c r="B113" s="14"/>
      <c r="C113" s="12" t="s">
        <v>433</v>
      </c>
      <c r="D113" s="12"/>
      <c r="E113" s="12"/>
      <c r="F113" s="46"/>
      <c r="G113" s="10"/>
      <c r="H113" s="11">
        <v>15704785482</v>
      </c>
      <c r="I113" s="10"/>
      <c r="J113" s="11">
        <v>15704785482</v>
      </c>
    </row>
    <row r="114" spans="1:10" ht="15" customHeight="1">
      <c r="B114" s="14"/>
      <c r="C114" s="12" t="s">
        <v>434</v>
      </c>
      <c r="D114" s="12"/>
      <c r="E114" s="12"/>
      <c r="F114" s="46"/>
      <c r="G114" s="10"/>
      <c r="H114" s="11">
        <v>13919440000</v>
      </c>
      <c r="I114" s="10"/>
      <c r="J114" s="11">
        <v>14200000000</v>
      </c>
    </row>
    <row r="115" spans="1:10" ht="15" customHeight="1">
      <c r="B115" s="14"/>
      <c r="C115" s="12" t="s">
        <v>435</v>
      </c>
      <c r="D115" s="12"/>
      <c r="E115" s="12"/>
      <c r="F115" s="46"/>
      <c r="G115" s="10"/>
      <c r="H115" s="11">
        <v>575000000</v>
      </c>
      <c r="I115" s="10"/>
      <c r="J115" s="11">
        <v>555000000</v>
      </c>
    </row>
    <row r="116" spans="1:10" ht="15" customHeight="1">
      <c r="B116" s="14"/>
      <c r="C116" s="12" t="s">
        <v>436</v>
      </c>
      <c r="D116" s="12"/>
      <c r="E116" s="12"/>
      <c r="F116" s="46"/>
      <c r="G116" s="10" t="s">
        <v>0</v>
      </c>
      <c r="H116" s="11">
        <f>SUM(G117:G118)</f>
        <v>-13819609476</v>
      </c>
      <c r="I116" s="10" t="s">
        <v>0</v>
      </c>
      <c r="J116" s="11">
        <f>SUM(I117:I118)</f>
        <v>-13819609476</v>
      </c>
    </row>
    <row r="117" spans="1:10" ht="15" customHeight="1">
      <c r="B117" s="14"/>
      <c r="C117" s="12"/>
      <c r="D117" s="12" t="s">
        <v>246</v>
      </c>
      <c r="E117" s="12"/>
      <c r="F117" s="46"/>
      <c r="G117" s="10"/>
      <c r="H117" s="11"/>
      <c r="I117" s="10"/>
      <c r="J117" s="11"/>
    </row>
    <row r="118" spans="1:10" ht="15" customHeight="1">
      <c r="B118" s="14"/>
      <c r="C118" s="12"/>
      <c r="D118" s="12" t="s">
        <v>247</v>
      </c>
      <c r="E118" s="12"/>
      <c r="F118" s="46"/>
      <c r="G118" s="10">
        <v>-13819609476</v>
      </c>
      <c r="H118" s="11"/>
      <c r="I118" s="10">
        <v>-13819609476</v>
      </c>
      <c r="J118" s="11"/>
    </row>
    <row r="119" spans="1:10" ht="15" customHeight="1">
      <c r="B119" s="14" t="s">
        <v>398</v>
      </c>
      <c r="C119" s="12"/>
      <c r="D119" s="12"/>
      <c r="E119" s="12"/>
      <c r="F119" s="46"/>
      <c r="G119" s="10" t="s">
        <v>0</v>
      </c>
      <c r="H119" s="11">
        <f>SUM(H120,H138,H156,H158,H161,H164)</f>
        <v>732745133540</v>
      </c>
      <c r="I119" s="10" t="s">
        <v>0</v>
      </c>
      <c r="J119" s="11">
        <f>SUM(J120,J138,J156,J158,J161,J164)</f>
        <v>334318922110</v>
      </c>
    </row>
    <row r="120" spans="1:10" ht="15" customHeight="1">
      <c r="B120" s="14"/>
      <c r="C120" s="12" t="s">
        <v>204</v>
      </c>
      <c r="D120" s="12"/>
      <c r="E120" s="12"/>
      <c r="F120" s="46"/>
      <c r="G120" s="10" t="s">
        <v>0</v>
      </c>
      <c r="H120" s="11">
        <f>SUM(G121,G128,G133,G136,G137)</f>
        <v>721931666947</v>
      </c>
      <c r="I120" s="10" t="s">
        <v>0</v>
      </c>
      <c r="J120" s="11">
        <f>SUM(I121,I128,I133,I136,I137)</f>
        <v>326604732165</v>
      </c>
    </row>
    <row r="121" spans="1:10" ht="15" customHeight="1">
      <c r="B121" s="14"/>
      <c r="C121" s="12"/>
      <c r="D121" s="12" t="s">
        <v>253</v>
      </c>
      <c r="E121" s="12"/>
      <c r="F121" s="46"/>
      <c r="G121" s="10">
        <f>SUM(G122:G124)+G127</f>
        <v>409713462322</v>
      </c>
      <c r="H121" s="11" t="s">
        <v>0</v>
      </c>
      <c r="I121" s="10">
        <f>SUM(I122:I124)+I127</f>
        <v>47367705437</v>
      </c>
      <c r="J121" s="11" t="s">
        <v>0</v>
      </c>
    </row>
    <row r="122" spans="1:10" ht="15" hidden="1" customHeight="1">
      <c r="B122" s="52"/>
      <c r="C122" s="53"/>
      <c r="D122" s="53"/>
      <c r="E122" s="53" t="s">
        <v>47</v>
      </c>
      <c r="F122" s="55"/>
      <c r="G122" s="10">
        <v>65014791291</v>
      </c>
      <c r="H122" s="11"/>
      <c r="I122" s="10">
        <v>44443284341</v>
      </c>
      <c r="J122" s="11"/>
    </row>
    <row r="123" spans="1:10" ht="15" hidden="1" customHeight="1">
      <c r="B123" s="52"/>
      <c r="C123" s="53"/>
      <c r="D123" s="53"/>
      <c r="E123" s="53" t="s">
        <v>48</v>
      </c>
      <c r="F123" s="55"/>
      <c r="G123" s="10">
        <v>340376329631</v>
      </c>
      <c r="H123" s="11"/>
      <c r="I123" s="10"/>
      <c r="J123" s="11"/>
    </row>
    <row r="124" spans="1:10" ht="15" hidden="1" customHeight="1">
      <c r="B124" s="52"/>
      <c r="C124" s="53"/>
      <c r="D124" s="53"/>
      <c r="E124" s="53" t="s">
        <v>49</v>
      </c>
      <c r="F124" s="55"/>
      <c r="G124" s="10">
        <f>SUM(G125:G126)</f>
        <v>4321571400</v>
      </c>
      <c r="H124" s="11" t="s">
        <v>0</v>
      </c>
      <c r="I124" s="10">
        <f>SUM(I125:I126)</f>
        <v>2924246096</v>
      </c>
      <c r="J124" s="11" t="s">
        <v>0</v>
      </c>
    </row>
    <row r="125" spans="1:10" ht="15" hidden="1" customHeight="1">
      <c r="B125" s="52"/>
      <c r="C125" s="53"/>
      <c r="D125" s="53"/>
      <c r="E125" s="53"/>
      <c r="F125" s="55" t="s">
        <v>50</v>
      </c>
      <c r="G125" s="10">
        <v>4321571400</v>
      </c>
      <c r="H125" s="11"/>
      <c r="I125" s="10">
        <v>2832386500</v>
      </c>
      <c r="J125" s="11"/>
    </row>
    <row r="126" spans="1:10" ht="15" hidden="1" customHeight="1">
      <c r="A126" s="38"/>
      <c r="B126" s="52"/>
      <c r="C126" s="53"/>
      <c r="D126" s="53"/>
      <c r="E126" s="53"/>
      <c r="F126" s="55" t="s">
        <v>51</v>
      </c>
      <c r="G126" s="10"/>
      <c r="H126" s="11"/>
      <c r="I126" s="10">
        <v>91859596</v>
      </c>
      <c r="J126" s="11"/>
    </row>
    <row r="127" spans="1:10" ht="15" hidden="1" customHeight="1">
      <c r="A127" s="38"/>
      <c r="B127" s="52"/>
      <c r="C127" s="53"/>
      <c r="D127" s="53"/>
      <c r="E127" s="53" t="s">
        <v>287</v>
      </c>
      <c r="F127" s="55"/>
      <c r="G127" s="10">
        <v>770000</v>
      </c>
      <c r="H127" s="11"/>
      <c r="I127" s="10">
        <v>175000</v>
      </c>
      <c r="J127" s="11"/>
    </row>
    <row r="128" spans="1:10" ht="15" customHeight="1">
      <c r="B128" s="14"/>
      <c r="C128" s="12"/>
      <c r="D128" s="12" t="s">
        <v>205</v>
      </c>
      <c r="E128" s="12"/>
      <c r="F128" s="46"/>
      <c r="G128" s="10">
        <f>SUM(G129:G130)</f>
        <v>1569080794</v>
      </c>
      <c r="H128" s="11" t="s">
        <v>0</v>
      </c>
      <c r="I128" s="10">
        <f>SUM(I129:I130)</f>
        <v>3342299525</v>
      </c>
      <c r="J128" s="11" t="s">
        <v>0</v>
      </c>
    </row>
    <row r="129" spans="2:10" ht="15" hidden="1" customHeight="1">
      <c r="B129" s="52"/>
      <c r="C129" s="53"/>
      <c r="D129" s="53"/>
      <c r="E129" s="53" t="s">
        <v>47</v>
      </c>
      <c r="F129" s="55"/>
      <c r="G129" s="10">
        <v>1544638527</v>
      </c>
      <c r="H129" s="11"/>
      <c r="I129" s="10">
        <v>3261061686</v>
      </c>
      <c r="J129" s="11"/>
    </row>
    <row r="130" spans="2:10" ht="15" hidden="1" customHeight="1">
      <c r="B130" s="52"/>
      <c r="C130" s="53"/>
      <c r="D130" s="53"/>
      <c r="E130" s="53" t="s">
        <v>52</v>
      </c>
      <c r="F130" s="55"/>
      <c r="G130" s="10">
        <f>SUM(G131:G132)</f>
        <v>24442267</v>
      </c>
      <c r="H130" s="11" t="s">
        <v>0</v>
      </c>
      <c r="I130" s="10">
        <f>SUM(I131:I132)</f>
        <v>81237839</v>
      </c>
      <c r="J130" s="11" t="s">
        <v>0</v>
      </c>
    </row>
    <row r="131" spans="2:10" ht="15" hidden="1" customHeight="1">
      <c r="B131" s="52"/>
      <c r="C131" s="53"/>
      <c r="D131" s="53"/>
      <c r="E131" s="53"/>
      <c r="F131" s="55" t="s">
        <v>53</v>
      </c>
      <c r="G131" s="10">
        <v>22028894</v>
      </c>
      <c r="H131" s="11"/>
      <c r="I131" s="10">
        <v>57327396</v>
      </c>
      <c r="J131" s="11"/>
    </row>
    <row r="132" spans="2:10" ht="15" hidden="1" customHeight="1">
      <c r="B132" s="52"/>
      <c r="C132" s="53"/>
      <c r="D132" s="53"/>
      <c r="E132" s="53"/>
      <c r="F132" s="55" t="s">
        <v>54</v>
      </c>
      <c r="G132" s="10">
        <v>2413373</v>
      </c>
      <c r="H132" s="11"/>
      <c r="I132" s="10">
        <v>23910443</v>
      </c>
      <c r="J132" s="11"/>
    </row>
    <row r="133" spans="2:10" ht="15" customHeight="1">
      <c r="B133" s="14"/>
      <c r="C133" s="12"/>
      <c r="D133" s="12" t="s">
        <v>254</v>
      </c>
      <c r="E133" s="12"/>
      <c r="F133" s="46"/>
      <c r="G133" s="15">
        <f>SUM(G134:G135)</f>
        <v>308646290102</v>
      </c>
      <c r="H133" s="11"/>
      <c r="I133" s="15">
        <f>SUM(I134:I135)</f>
        <v>274864008500</v>
      </c>
      <c r="J133" s="11"/>
    </row>
    <row r="134" spans="2:10" ht="15" hidden="1" customHeight="1">
      <c r="B134" s="52"/>
      <c r="C134" s="53"/>
      <c r="D134" s="53"/>
      <c r="E134" s="53" t="s">
        <v>96</v>
      </c>
      <c r="F134" s="55"/>
      <c r="G134" s="10">
        <v>305874811396</v>
      </c>
      <c r="H134" s="11"/>
      <c r="I134" s="10">
        <v>264567819898</v>
      </c>
      <c r="J134" s="11"/>
    </row>
    <row r="135" spans="2:10" ht="15" hidden="1" customHeight="1">
      <c r="B135" s="52"/>
      <c r="C135" s="53"/>
      <c r="D135" s="53"/>
      <c r="E135" s="53" t="s">
        <v>97</v>
      </c>
      <c r="F135" s="55"/>
      <c r="G135" s="10">
        <v>2771478706</v>
      </c>
      <c r="H135" s="11"/>
      <c r="I135" s="10">
        <v>10296188602</v>
      </c>
      <c r="J135" s="11"/>
    </row>
    <row r="136" spans="2:10" ht="15" customHeight="1">
      <c r="B136" s="14"/>
      <c r="C136" s="12"/>
      <c r="D136" s="12" t="s">
        <v>206</v>
      </c>
      <c r="E136" s="12"/>
      <c r="F136" s="46"/>
      <c r="G136" s="10">
        <v>364128690</v>
      </c>
      <c r="H136" s="11"/>
      <c r="I136" s="10">
        <v>1030718703</v>
      </c>
      <c r="J136" s="11"/>
    </row>
    <row r="137" spans="2:10" ht="15" customHeight="1">
      <c r="B137" s="14"/>
      <c r="C137" s="12"/>
      <c r="D137" s="12" t="s">
        <v>255</v>
      </c>
      <c r="E137" s="12"/>
      <c r="F137" s="46"/>
      <c r="G137" s="10">
        <v>1638705039</v>
      </c>
      <c r="H137" s="11" t="s">
        <v>0</v>
      </c>
      <c r="I137" s="10"/>
      <c r="J137" s="11" t="s">
        <v>0</v>
      </c>
    </row>
    <row r="138" spans="2:10" ht="15" customHeight="1">
      <c r="B138" s="14"/>
      <c r="C138" s="12" t="s">
        <v>207</v>
      </c>
      <c r="D138" s="12"/>
      <c r="E138" s="12"/>
      <c r="F138" s="46"/>
      <c r="G138" s="10" t="s">
        <v>0</v>
      </c>
      <c r="H138" s="11">
        <f>SUM(G139,G144,G154,G155)</f>
        <v>7879831693</v>
      </c>
      <c r="I138" s="10" t="s">
        <v>0</v>
      </c>
      <c r="J138" s="11">
        <f>SUM(I139,I144,I154,I155)</f>
        <v>6293176515</v>
      </c>
    </row>
    <row r="139" spans="2:10" ht="15" customHeight="1">
      <c r="B139" s="14"/>
      <c r="C139" s="12"/>
      <c r="D139" s="12" t="s">
        <v>304</v>
      </c>
      <c r="E139" s="12"/>
      <c r="F139" s="46"/>
      <c r="G139" s="10">
        <f>SUM(G140:G143)</f>
        <v>717415765</v>
      </c>
      <c r="H139" s="11" t="s">
        <v>0</v>
      </c>
      <c r="I139" s="10">
        <f>SUM(I140:I143)</f>
        <v>648246879</v>
      </c>
      <c r="J139" s="11" t="s">
        <v>0</v>
      </c>
    </row>
    <row r="140" spans="2:10" ht="15" hidden="1" customHeight="1">
      <c r="B140" s="52"/>
      <c r="C140" s="53"/>
      <c r="D140" s="53"/>
      <c r="E140" s="53" t="s">
        <v>55</v>
      </c>
      <c r="F140" s="55"/>
      <c r="G140" s="10">
        <v>668103859</v>
      </c>
      <c r="H140" s="11"/>
      <c r="I140" s="10">
        <v>592554657</v>
      </c>
      <c r="J140" s="11"/>
    </row>
    <row r="141" spans="2:10" ht="15" hidden="1" customHeight="1">
      <c r="B141" s="52"/>
      <c r="C141" s="53"/>
      <c r="D141" s="53"/>
      <c r="E141" s="53" t="s">
        <v>56</v>
      </c>
      <c r="F141" s="55"/>
      <c r="G141" s="10"/>
      <c r="H141" s="11"/>
      <c r="I141" s="10"/>
      <c r="J141" s="11"/>
    </row>
    <row r="142" spans="2:10" ht="15" hidden="1" customHeight="1">
      <c r="B142" s="52"/>
      <c r="C142" s="53"/>
      <c r="D142" s="53"/>
      <c r="E142" s="53" t="s">
        <v>57</v>
      </c>
      <c r="F142" s="55"/>
      <c r="G142" s="10">
        <v>15182820</v>
      </c>
      <c r="H142" s="11"/>
      <c r="I142" s="10">
        <v>15527300</v>
      </c>
      <c r="J142" s="11"/>
    </row>
    <row r="143" spans="2:10" ht="15" hidden="1" customHeight="1">
      <c r="B143" s="52"/>
      <c r="C143" s="53"/>
      <c r="D143" s="53"/>
      <c r="E143" s="53" t="s">
        <v>286</v>
      </c>
      <c r="F143" s="55"/>
      <c r="G143" s="10">
        <v>34129086</v>
      </c>
      <c r="H143" s="11"/>
      <c r="I143" s="10">
        <v>40164922</v>
      </c>
      <c r="J143" s="11"/>
    </row>
    <row r="144" spans="2:10" ht="15" customHeight="1">
      <c r="B144" s="14"/>
      <c r="C144" s="12"/>
      <c r="D144" s="12" t="s">
        <v>256</v>
      </c>
      <c r="E144" s="12"/>
      <c r="F144" s="46"/>
      <c r="G144" s="10">
        <f>SUM(G145:G149)+G153</f>
        <v>5086933193</v>
      </c>
      <c r="H144" s="11" t="s">
        <v>0</v>
      </c>
      <c r="I144" s="10">
        <f>SUM(I145:I149)+I153</f>
        <v>4424564603</v>
      </c>
      <c r="J144" s="11" t="s">
        <v>0</v>
      </c>
    </row>
    <row r="145" spans="1:10" ht="15" hidden="1" customHeight="1">
      <c r="B145" s="52"/>
      <c r="C145" s="53"/>
      <c r="D145" s="53"/>
      <c r="E145" s="53" t="s">
        <v>58</v>
      </c>
      <c r="F145" s="55"/>
      <c r="G145" s="10">
        <v>1142109812</v>
      </c>
      <c r="H145" s="11"/>
      <c r="I145" s="10">
        <v>1184001222</v>
      </c>
      <c r="J145" s="11"/>
    </row>
    <row r="146" spans="1:10" ht="15" hidden="1" customHeight="1">
      <c r="B146" s="52"/>
      <c r="C146" s="53"/>
      <c r="D146" s="53"/>
      <c r="E146" s="53" t="s">
        <v>59</v>
      </c>
      <c r="F146" s="55"/>
      <c r="G146" s="10">
        <v>3320563110</v>
      </c>
      <c r="H146" s="11"/>
      <c r="I146" s="10">
        <v>2541271593</v>
      </c>
      <c r="J146" s="11"/>
    </row>
    <row r="147" spans="1:10" ht="15" hidden="1" customHeight="1">
      <c r="B147" s="52"/>
      <c r="C147" s="53"/>
      <c r="D147" s="53"/>
      <c r="E147" s="53" t="s">
        <v>368</v>
      </c>
      <c r="F147" s="55"/>
      <c r="G147" s="10"/>
      <c r="H147" s="11"/>
      <c r="I147" s="10"/>
      <c r="J147" s="11"/>
    </row>
    <row r="148" spans="1:10" ht="15" hidden="1" customHeight="1">
      <c r="B148" s="52"/>
      <c r="C148" s="53"/>
      <c r="D148" s="53"/>
      <c r="E148" s="53" t="s">
        <v>369</v>
      </c>
      <c r="F148" s="55"/>
      <c r="G148" s="10">
        <v>153863014</v>
      </c>
      <c r="H148" s="11"/>
      <c r="I148" s="10">
        <v>214167123</v>
      </c>
      <c r="J148" s="11"/>
    </row>
    <row r="149" spans="1:10" ht="15" hidden="1" customHeight="1">
      <c r="B149" s="52"/>
      <c r="C149" s="53"/>
      <c r="D149" s="53"/>
      <c r="E149" s="53" t="s">
        <v>370</v>
      </c>
      <c r="F149" s="55"/>
      <c r="G149" s="10">
        <f>SUM(G150:G152)</f>
        <v>462364373</v>
      </c>
      <c r="H149" s="11"/>
      <c r="I149" s="10">
        <f>SUM(I150:I152)</f>
        <v>477530145</v>
      </c>
      <c r="J149" s="11"/>
    </row>
    <row r="150" spans="1:10" ht="15" hidden="1" customHeight="1">
      <c r="B150" s="52"/>
      <c r="C150" s="53"/>
      <c r="D150" s="53"/>
      <c r="E150" s="53"/>
      <c r="F150" s="55" t="s">
        <v>60</v>
      </c>
      <c r="G150" s="10">
        <v>462247854</v>
      </c>
      <c r="H150" s="11"/>
      <c r="I150" s="10">
        <v>476606976</v>
      </c>
      <c r="J150" s="11"/>
    </row>
    <row r="151" spans="1:10" ht="15" hidden="1" customHeight="1">
      <c r="A151" s="34"/>
      <c r="B151" s="52"/>
      <c r="C151" s="53"/>
      <c r="D151" s="53"/>
      <c r="E151" s="53"/>
      <c r="F151" s="55" t="s">
        <v>61</v>
      </c>
      <c r="G151" s="10">
        <v>116519</v>
      </c>
      <c r="H151" s="11"/>
      <c r="I151" s="10">
        <v>923169</v>
      </c>
      <c r="J151" s="11"/>
    </row>
    <row r="152" spans="1:10" ht="15" hidden="1" customHeight="1">
      <c r="B152" s="52"/>
      <c r="C152" s="53"/>
      <c r="D152" s="53"/>
      <c r="E152" s="53"/>
      <c r="F152" s="55" t="s">
        <v>1</v>
      </c>
      <c r="G152" s="10"/>
      <c r="H152" s="11"/>
      <c r="I152" s="10"/>
      <c r="J152" s="11"/>
    </row>
    <row r="153" spans="1:10" ht="15" hidden="1" customHeight="1">
      <c r="B153" s="52"/>
      <c r="C153" s="53"/>
      <c r="D153" s="53"/>
      <c r="E153" s="53" t="s">
        <v>371</v>
      </c>
      <c r="F153" s="55"/>
      <c r="G153" s="10">
        <v>8032884</v>
      </c>
      <c r="H153" s="11"/>
      <c r="I153" s="10">
        <v>7594520</v>
      </c>
      <c r="J153" s="11"/>
    </row>
    <row r="154" spans="1:10" ht="15" customHeight="1">
      <c r="B154" s="14"/>
      <c r="C154" s="12"/>
      <c r="D154" s="12" t="s">
        <v>257</v>
      </c>
      <c r="E154" s="12"/>
      <c r="F154" s="46"/>
      <c r="G154" s="10">
        <v>723539359</v>
      </c>
      <c r="H154" s="11"/>
      <c r="I154" s="10"/>
      <c r="J154" s="11"/>
    </row>
    <row r="155" spans="1:10" ht="15" customHeight="1">
      <c r="B155" s="14"/>
      <c r="C155" s="12"/>
      <c r="D155" s="12" t="s">
        <v>258</v>
      </c>
      <c r="E155" s="12"/>
      <c r="F155" s="46"/>
      <c r="G155" s="10">
        <v>1351943376</v>
      </c>
      <c r="H155" s="11"/>
      <c r="I155" s="10">
        <v>1220365033</v>
      </c>
      <c r="J155" s="11"/>
    </row>
    <row r="156" spans="1:10" ht="15" customHeight="1">
      <c r="B156" s="14"/>
      <c r="C156" s="12" t="s">
        <v>311</v>
      </c>
      <c r="D156" s="12"/>
      <c r="E156" s="12"/>
      <c r="F156" s="46"/>
      <c r="G156" s="10" t="s">
        <v>0</v>
      </c>
      <c r="H156" s="11">
        <f>SUM(G157:G157)</f>
        <v>2238303718</v>
      </c>
      <c r="I156" s="10" t="s">
        <v>0</v>
      </c>
      <c r="J156" s="11">
        <f>SUM(I157:I157)</f>
        <v>2238303718</v>
      </c>
    </row>
    <row r="157" spans="1:10" ht="15" customHeight="1">
      <c r="B157" s="14"/>
      <c r="C157" s="12"/>
      <c r="D157" s="12" t="s">
        <v>210</v>
      </c>
      <c r="E157" s="12"/>
      <c r="F157" s="46"/>
      <c r="G157" s="10">
        <v>2238303718</v>
      </c>
      <c r="H157" s="11"/>
      <c r="I157" s="10">
        <v>2238303718</v>
      </c>
      <c r="J157" s="11"/>
    </row>
    <row r="158" spans="1:10" ht="15" customHeight="1">
      <c r="B158" s="14"/>
      <c r="C158" s="12" t="s">
        <v>312</v>
      </c>
      <c r="D158" s="12"/>
      <c r="E158" s="12"/>
      <c r="F158" s="46"/>
      <c r="G158" s="10" t="s">
        <v>0</v>
      </c>
      <c r="H158" s="11">
        <f>SUM(G159:G160)</f>
        <v>1797797958</v>
      </c>
      <c r="I158" s="10" t="s">
        <v>0</v>
      </c>
      <c r="J158" s="11">
        <f>SUM(I159:I160)</f>
        <v>191206657</v>
      </c>
    </row>
    <row r="159" spans="1:10" ht="15" customHeight="1">
      <c r="B159" s="14"/>
      <c r="C159" s="12"/>
      <c r="D159" s="12" t="s">
        <v>323</v>
      </c>
      <c r="E159" s="12"/>
      <c r="F159" s="46"/>
      <c r="G159" s="10">
        <v>475105000</v>
      </c>
      <c r="H159" s="11"/>
      <c r="I159" s="10">
        <v>191206657</v>
      </c>
      <c r="J159" s="11"/>
    </row>
    <row r="160" spans="1:10" ht="15" customHeight="1">
      <c r="B160" s="14"/>
      <c r="C160" s="12"/>
      <c r="D160" s="12" t="s">
        <v>324</v>
      </c>
      <c r="E160" s="12"/>
      <c r="F160" s="46"/>
      <c r="G160" s="15">
        <v>1322692958</v>
      </c>
      <c r="H160" s="11"/>
      <c r="I160" s="15"/>
      <c r="J160" s="11"/>
    </row>
    <row r="161" spans="2:10" ht="15" customHeight="1">
      <c r="B161" s="14"/>
      <c r="C161" s="12" t="s">
        <v>313</v>
      </c>
      <c r="D161" s="12"/>
      <c r="E161" s="12"/>
      <c r="F161" s="46"/>
      <c r="G161" s="10" t="s">
        <v>0</v>
      </c>
      <c r="H161" s="11">
        <f>SUM(G162:G163)</f>
        <v>-1022027017</v>
      </c>
      <c r="I161" s="10" t="s">
        <v>0</v>
      </c>
      <c r="J161" s="11">
        <f>SUM(I162:I163)</f>
        <v>-1005116782</v>
      </c>
    </row>
    <row r="162" spans="2:10" ht="15" customHeight="1">
      <c r="B162" s="14"/>
      <c r="C162" s="12"/>
      <c r="D162" s="12" t="s">
        <v>261</v>
      </c>
      <c r="E162" s="12"/>
      <c r="F162" s="46"/>
      <c r="G162" s="10">
        <v>-137321690</v>
      </c>
      <c r="H162" s="11"/>
      <c r="I162" s="10">
        <v>-120411455</v>
      </c>
      <c r="J162" s="11"/>
    </row>
    <row r="163" spans="2:10" ht="15" customHeight="1">
      <c r="B163" s="14"/>
      <c r="C163" s="12"/>
      <c r="D163" s="12" t="s">
        <v>262</v>
      </c>
      <c r="E163" s="12"/>
      <c r="F163" s="46"/>
      <c r="G163" s="10">
        <v>-884705327</v>
      </c>
      <c r="H163" s="11"/>
      <c r="I163" s="10">
        <v>-884705327</v>
      </c>
      <c r="J163" s="11"/>
    </row>
    <row r="164" spans="2:10" ht="15" customHeight="1">
      <c r="B164" s="14"/>
      <c r="C164" s="12" t="s">
        <v>314</v>
      </c>
      <c r="D164" s="12"/>
      <c r="E164" s="12"/>
      <c r="F164" s="46"/>
      <c r="G164" s="10"/>
      <c r="H164" s="11">
        <v>-80439759</v>
      </c>
      <c r="I164" s="10"/>
      <c r="J164" s="11">
        <v>-3380163</v>
      </c>
    </row>
    <row r="165" spans="2:10" ht="15" customHeight="1">
      <c r="B165" s="14" t="s">
        <v>399</v>
      </c>
      <c r="C165" s="12"/>
      <c r="D165" s="12"/>
      <c r="E165" s="12"/>
      <c r="F165" s="46"/>
      <c r="G165" s="10" t="s">
        <v>0</v>
      </c>
      <c r="H165" s="11">
        <f>SUM(G166)</f>
        <v>3709771415</v>
      </c>
      <c r="I165" s="10" t="s">
        <v>0</v>
      </c>
      <c r="J165" s="11">
        <f>SUM(I166)</f>
        <v>4132803797</v>
      </c>
    </row>
    <row r="166" spans="2:10" ht="15" customHeight="1">
      <c r="B166" s="14"/>
      <c r="C166" s="12" t="s">
        <v>197</v>
      </c>
      <c r="D166" s="12"/>
      <c r="E166" s="12"/>
      <c r="F166" s="46"/>
      <c r="G166" s="10">
        <f>SUM(G167:G171)</f>
        <v>3709771415</v>
      </c>
      <c r="H166" s="11" t="s">
        <v>0</v>
      </c>
      <c r="I166" s="10">
        <f>SUM(I167:I171)</f>
        <v>4132803797</v>
      </c>
      <c r="J166" s="11" t="s">
        <v>0</v>
      </c>
    </row>
    <row r="167" spans="2:10" ht="15" customHeight="1">
      <c r="B167" s="14"/>
      <c r="C167" s="12"/>
      <c r="D167" s="12" t="s">
        <v>248</v>
      </c>
      <c r="E167" s="12"/>
      <c r="F167" s="46"/>
      <c r="G167" s="10">
        <v>901048866</v>
      </c>
      <c r="H167" s="11"/>
      <c r="I167" s="10">
        <v>853157065</v>
      </c>
      <c r="J167" s="11"/>
    </row>
    <row r="168" spans="2:10" ht="15" customHeight="1">
      <c r="B168" s="14"/>
      <c r="C168" s="12"/>
      <c r="D168" s="12" t="s">
        <v>249</v>
      </c>
      <c r="E168" s="12"/>
      <c r="F168" s="46"/>
      <c r="G168" s="10">
        <v>23239473480</v>
      </c>
      <c r="H168" s="11"/>
      <c r="I168" s="10">
        <v>23060606360</v>
      </c>
      <c r="J168" s="11"/>
    </row>
    <row r="169" spans="2:10" ht="15" customHeight="1">
      <c r="B169" s="14"/>
      <c r="C169" s="12"/>
      <c r="D169" s="12" t="s">
        <v>198</v>
      </c>
      <c r="E169" s="12"/>
      <c r="F169" s="46"/>
      <c r="G169" s="10"/>
      <c r="H169" s="11"/>
      <c r="I169" s="10"/>
      <c r="J169" s="11"/>
    </row>
    <row r="170" spans="2:10" ht="15" customHeight="1">
      <c r="B170" s="14"/>
      <c r="C170" s="12"/>
      <c r="D170" s="12" t="s">
        <v>250</v>
      </c>
      <c r="E170" s="12"/>
      <c r="F170" s="46"/>
      <c r="G170" s="10"/>
      <c r="H170" s="11"/>
      <c r="I170" s="10"/>
      <c r="J170" s="11"/>
    </row>
    <row r="171" spans="2:10" ht="15" customHeight="1">
      <c r="B171" s="14"/>
      <c r="C171" s="12"/>
      <c r="D171" s="12" t="s">
        <v>251</v>
      </c>
      <c r="E171" s="12"/>
      <c r="F171" s="46"/>
      <c r="G171" s="10">
        <f>SUM(G172:G174)</f>
        <v>-20430750931</v>
      </c>
      <c r="H171" s="11"/>
      <c r="I171" s="10">
        <f>SUM(I172:I174)</f>
        <v>-19780959628</v>
      </c>
      <c r="J171" s="11"/>
    </row>
    <row r="172" spans="2:10" ht="15" hidden="1" customHeight="1">
      <c r="B172" s="52"/>
      <c r="C172" s="53"/>
      <c r="D172" s="53"/>
      <c r="E172" s="53" t="s">
        <v>44</v>
      </c>
      <c r="F172" s="55"/>
      <c r="G172" s="10">
        <v>-469175290</v>
      </c>
      <c r="H172" s="11"/>
      <c r="I172" s="10">
        <v>-467137154</v>
      </c>
      <c r="J172" s="11"/>
    </row>
    <row r="173" spans="2:10" ht="15" hidden="1" customHeight="1">
      <c r="B173" s="52"/>
      <c r="C173" s="53"/>
      <c r="D173" s="53"/>
      <c r="E173" s="53" t="s">
        <v>45</v>
      </c>
      <c r="F173" s="55"/>
      <c r="G173" s="10">
        <v>-19961575641</v>
      </c>
      <c r="H173" s="11"/>
      <c r="I173" s="10">
        <v>-19313822474</v>
      </c>
      <c r="J173" s="11"/>
    </row>
    <row r="174" spans="2:10" ht="15" hidden="1" customHeight="1">
      <c r="B174" s="52"/>
      <c r="C174" s="53"/>
      <c r="D174" s="53"/>
      <c r="E174" s="53" t="s">
        <v>46</v>
      </c>
      <c r="F174" s="55"/>
      <c r="G174" s="10"/>
      <c r="H174" s="11"/>
      <c r="I174" s="10"/>
      <c r="J174" s="11"/>
    </row>
    <row r="175" spans="2:10" ht="15" customHeight="1">
      <c r="B175" s="14" t="s">
        <v>400</v>
      </c>
      <c r="C175" s="12"/>
      <c r="D175" s="12"/>
      <c r="E175" s="12"/>
      <c r="F175" s="46"/>
      <c r="G175" s="10" t="s">
        <v>0</v>
      </c>
      <c r="H175" s="11">
        <f>SUM(H176)</f>
        <v>13245870178</v>
      </c>
      <c r="I175" s="10" t="s">
        <v>0</v>
      </c>
      <c r="J175" s="11">
        <f>SUM(J176)</f>
        <v>13750359437</v>
      </c>
    </row>
    <row r="176" spans="2:10" ht="15" customHeight="1">
      <c r="B176" s="14"/>
      <c r="C176" s="12" t="s">
        <v>252</v>
      </c>
      <c r="D176" s="12"/>
      <c r="E176" s="12"/>
      <c r="F176" s="46"/>
      <c r="G176" s="10" t="s">
        <v>0</v>
      </c>
      <c r="H176" s="11">
        <f>SUM(G177:G181)</f>
        <v>13245870178</v>
      </c>
      <c r="I176" s="10" t="s">
        <v>0</v>
      </c>
      <c r="J176" s="11">
        <f>SUM(I177:I181)</f>
        <v>13750359437</v>
      </c>
    </row>
    <row r="177" spans="1:10" ht="15" customHeight="1">
      <c r="B177" s="14"/>
      <c r="C177" s="12"/>
      <c r="D177" s="12" t="s">
        <v>199</v>
      </c>
      <c r="E177" s="12"/>
      <c r="F177" s="46"/>
      <c r="G177" s="10">
        <v>3716617790</v>
      </c>
      <c r="H177" s="11"/>
      <c r="I177" s="10">
        <v>3792117790</v>
      </c>
      <c r="J177" s="11"/>
    </row>
    <row r="178" spans="1:10" ht="15" customHeight="1">
      <c r="B178" s="14"/>
      <c r="C178" s="12"/>
      <c r="D178" s="12" t="s">
        <v>200</v>
      </c>
      <c r="E178" s="12"/>
      <c r="F178" s="46"/>
      <c r="G178" s="10">
        <v>418798220</v>
      </c>
      <c r="H178" s="11"/>
      <c r="I178" s="10">
        <v>418798220</v>
      </c>
      <c r="J178" s="11"/>
    </row>
    <row r="179" spans="1:10" ht="15" customHeight="1">
      <c r="B179" s="14"/>
      <c r="C179" s="12"/>
      <c r="D179" s="12" t="s">
        <v>201</v>
      </c>
      <c r="E179" s="12"/>
      <c r="F179" s="46"/>
      <c r="G179" s="10">
        <v>5454021876</v>
      </c>
      <c r="H179" s="11"/>
      <c r="I179" s="10">
        <v>5883011135</v>
      </c>
      <c r="J179" s="11"/>
    </row>
    <row r="180" spans="1:10" ht="15" customHeight="1">
      <c r="B180" s="14"/>
      <c r="C180" s="12"/>
      <c r="D180" s="12" t="s">
        <v>202</v>
      </c>
      <c r="E180" s="12"/>
      <c r="F180" s="46"/>
      <c r="G180" s="10">
        <v>11718000</v>
      </c>
      <c r="H180" s="11"/>
      <c r="I180" s="10">
        <v>11718000</v>
      </c>
      <c r="J180" s="11"/>
    </row>
    <row r="181" spans="1:10" ht="15" customHeight="1">
      <c r="B181" s="14"/>
      <c r="C181" s="12"/>
      <c r="D181" s="12" t="s">
        <v>203</v>
      </c>
      <c r="E181" s="12"/>
      <c r="F181" s="46"/>
      <c r="G181" s="10">
        <v>3644714292</v>
      </c>
      <c r="H181" s="11"/>
      <c r="I181" s="10">
        <v>3644714292</v>
      </c>
      <c r="J181" s="11"/>
    </row>
    <row r="182" spans="1:10" ht="15" customHeight="1">
      <c r="B182" s="14" t="s">
        <v>401</v>
      </c>
      <c r="C182" s="12"/>
      <c r="D182" s="12"/>
      <c r="E182" s="12"/>
      <c r="F182" s="46"/>
      <c r="G182" s="10"/>
      <c r="H182" s="11">
        <v>282930429</v>
      </c>
      <c r="I182" s="10"/>
      <c r="J182" s="11">
        <v>2798624249</v>
      </c>
    </row>
    <row r="183" spans="1:10" ht="15" customHeight="1">
      <c r="A183" s="38"/>
      <c r="B183" s="14" t="s">
        <v>402</v>
      </c>
      <c r="C183" s="12"/>
      <c r="D183" s="12"/>
      <c r="E183" s="12"/>
      <c r="F183" s="46"/>
      <c r="G183" s="10" t="s">
        <v>0</v>
      </c>
      <c r="H183" s="11">
        <v>1024213680</v>
      </c>
      <c r="I183" s="10" t="s">
        <v>0</v>
      </c>
      <c r="J183" s="11"/>
    </row>
    <row r="184" spans="1:10" ht="15" customHeight="1">
      <c r="B184" s="14" t="s">
        <v>403</v>
      </c>
      <c r="C184" s="12"/>
      <c r="D184" s="12"/>
      <c r="E184" s="12"/>
      <c r="F184" s="46"/>
      <c r="G184" s="10" t="s">
        <v>0</v>
      </c>
      <c r="H184" s="11">
        <f>SUM(H185,H188,H195,H198)</f>
        <v>3279130142</v>
      </c>
      <c r="I184" s="10" t="s">
        <v>0</v>
      </c>
      <c r="J184" s="11">
        <f>SUM(J185,J188,J193+J195,J198)</f>
        <v>2372805033</v>
      </c>
    </row>
    <row r="185" spans="1:10" ht="15" customHeight="1">
      <c r="B185" s="14"/>
      <c r="C185" s="12" t="s">
        <v>315</v>
      </c>
      <c r="D185" s="12"/>
      <c r="E185" s="12"/>
      <c r="F185" s="46"/>
      <c r="G185" s="10" t="s">
        <v>0</v>
      </c>
      <c r="H185" s="11">
        <f>SUM(G186:G187)</f>
        <v>1351809713</v>
      </c>
      <c r="I185" s="10" t="s">
        <v>0</v>
      </c>
      <c r="J185" s="11">
        <f>SUM(I186:I187)</f>
        <v>1539308060</v>
      </c>
    </row>
    <row r="186" spans="1:10" ht="15" customHeight="1">
      <c r="B186" s="14"/>
      <c r="C186" s="12"/>
      <c r="D186" s="12" t="s">
        <v>208</v>
      </c>
      <c r="E186" s="12"/>
      <c r="F186" s="46"/>
      <c r="G186" s="10">
        <v>958408912</v>
      </c>
      <c r="H186" s="11"/>
      <c r="I186" s="10">
        <v>935276883</v>
      </c>
      <c r="J186" s="11"/>
    </row>
    <row r="187" spans="1:10" ht="15" customHeight="1">
      <c r="B187" s="14"/>
      <c r="C187" s="12"/>
      <c r="D187" s="12" t="s">
        <v>259</v>
      </c>
      <c r="E187" s="12"/>
      <c r="F187" s="46"/>
      <c r="G187" s="10">
        <v>393400801</v>
      </c>
      <c r="H187" s="11"/>
      <c r="I187" s="10">
        <v>604031177</v>
      </c>
      <c r="J187" s="11"/>
    </row>
    <row r="188" spans="1:10" ht="15" customHeight="1">
      <c r="B188" s="14"/>
      <c r="C188" s="12" t="s">
        <v>316</v>
      </c>
      <c r="D188" s="12"/>
      <c r="E188" s="12"/>
      <c r="F188" s="46"/>
      <c r="G188" s="10" t="s">
        <v>0</v>
      </c>
      <c r="H188" s="11">
        <f>SUM(G189:G192)</f>
        <v>1922828429</v>
      </c>
      <c r="I188" s="10" t="s">
        <v>0</v>
      </c>
      <c r="J188" s="11">
        <f>SUM(I189:I192)</f>
        <v>773427194</v>
      </c>
    </row>
    <row r="189" spans="1:10" ht="15" customHeight="1">
      <c r="B189" s="14"/>
      <c r="C189" s="12"/>
      <c r="D189" s="12" t="s">
        <v>260</v>
      </c>
      <c r="E189" s="12"/>
      <c r="F189" s="46"/>
      <c r="G189" s="10">
        <v>1060321920</v>
      </c>
      <c r="H189" s="11"/>
      <c r="I189" s="10">
        <v>372173964</v>
      </c>
      <c r="J189" s="11"/>
    </row>
    <row r="190" spans="1:10" ht="15" customHeight="1">
      <c r="B190" s="14"/>
      <c r="C190" s="12"/>
      <c r="D190" s="12" t="s">
        <v>209</v>
      </c>
      <c r="E190" s="12"/>
      <c r="F190" s="46"/>
      <c r="G190" s="10">
        <v>335035270</v>
      </c>
      <c r="H190" s="11"/>
      <c r="I190" s="10">
        <v>91515780</v>
      </c>
      <c r="J190" s="11"/>
    </row>
    <row r="191" spans="1:10" ht="15" customHeight="1">
      <c r="B191" s="14"/>
      <c r="C191" s="12"/>
      <c r="D191" s="12" t="s">
        <v>305</v>
      </c>
      <c r="E191" s="12"/>
      <c r="F191" s="46"/>
      <c r="G191" s="10"/>
      <c r="H191" s="11"/>
      <c r="I191" s="10"/>
      <c r="J191" s="11"/>
    </row>
    <row r="192" spans="1:10" ht="15" customHeight="1">
      <c r="B192" s="14"/>
      <c r="C192" s="12"/>
      <c r="D192" s="12" t="s">
        <v>303</v>
      </c>
      <c r="E192" s="12"/>
      <c r="F192" s="46"/>
      <c r="G192" s="10">
        <v>527471239</v>
      </c>
      <c r="H192" s="11"/>
      <c r="I192" s="10">
        <v>309737450</v>
      </c>
      <c r="J192" s="11"/>
    </row>
    <row r="193" spans="2:10" ht="15" customHeight="1">
      <c r="B193" s="14"/>
      <c r="C193" s="12" t="s">
        <v>385</v>
      </c>
      <c r="D193" s="12"/>
      <c r="E193" s="12"/>
      <c r="F193" s="46"/>
      <c r="G193" s="10"/>
      <c r="H193" s="11"/>
      <c r="I193" s="10"/>
      <c r="J193" s="11">
        <f>SUM(I194)</f>
        <v>55577779</v>
      </c>
    </row>
    <row r="194" spans="2:10" ht="15" customHeight="1">
      <c r="B194" s="14"/>
      <c r="C194" s="12"/>
      <c r="D194" s="12" t="s">
        <v>386</v>
      </c>
      <c r="E194" s="12"/>
      <c r="F194" s="46"/>
      <c r="G194" s="10"/>
      <c r="H194" s="11"/>
      <c r="I194" s="10">
        <v>55577779</v>
      </c>
      <c r="J194" s="11"/>
    </row>
    <row r="195" spans="2:10" ht="15" customHeight="1">
      <c r="B195" s="14"/>
      <c r="C195" s="12" t="s">
        <v>387</v>
      </c>
      <c r="D195" s="12"/>
      <c r="E195" s="12"/>
      <c r="F195" s="46"/>
      <c r="G195" s="10" t="s">
        <v>0</v>
      </c>
      <c r="H195" s="11">
        <f>SUM(G196:G197)</f>
        <v>4492000</v>
      </c>
      <c r="I195" s="10" t="s">
        <v>0</v>
      </c>
      <c r="J195" s="11">
        <f>SUM(I196:I197)</f>
        <v>4492000</v>
      </c>
    </row>
    <row r="196" spans="2:10" ht="15" customHeight="1">
      <c r="B196" s="14"/>
      <c r="C196" s="12"/>
      <c r="D196" s="12" t="s">
        <v>328</v>
      </c>
      <c r="E196" s="12"/>
      <c r="F196" s="46"/>
      <c r="G196" s="10">
        <v>2000000</v>
      </c>
      <c r="H196" s="11"/>
      <c r="I196" s="10">
        <v>2000000</v>
      </c>
      <c r="J196" s="11"/>
    </row>
    <row r="197" spans="2:10" ht="15" customHeight="1">
      <c r="B197" s="14"/>
      <c r="C197" s="12"/>
      <c r="D197" s="12" t="s">
        <v>329</v>
      </c>
      <c r="E197" s="12"/>
      <c r="F197" s="46"/>
      <c r="G197" s="10">
        <v>2492000</v>
      </c>
      <c r="H197" s="11"/>
      <c r="I197" s="10">
        <v>2492000</v>
      </c>
      <c r="J197" s="11"/>
    </row>
    <row r="198" spans="2:10" ht="15" customHeight="1">
      <c r="B198" s="14"/>
      <c r="C198" s="12" t="s">
        <v>388</v>
      </c>
      <c r="D198" s="12"/>
      <c r="E198" s="12"/>
      <c r="F198" s="46"/>
      <c r="G198" s="10"/>
      <c r="H198" s="13">
        <f>SUM(G199)</f>
        <v>0</v>
      </c>
      <c r="I198" s="10"/>
      <c r="J198" s="13">
        <f>SUM(I199)</f>
        <v>0</v>
      </c>
    </row>
    <row r="199" spans="2:10" ht="15" hidden="1" customHeight="1">
      <c r="B199" s="57"/>
      <c r="C199" s="58"/>
      <c r="D199" s="58" t="s">
        <v>100</v>
      </c>
      <c r="E199" s="58"/>
      <c r="F199" s="59"/>
      <c r="G199" s="10"/>
      <c r="H199" s="11"/>
      <c r="I199" s="10"/>
      <c r="J199" s="11"/>
    </row>
    <row r="200" spans="2:10" ht="15" customHeight="1">
      <c r="B200" s="14" t="s">
        <v>263</v>
      </c>
      <c r="C200" s="12"/>
      <c r="D200" s="12"/>
      <c r="E200" s="12"/>
      <c r="F200" s="46"/>
      <c r="G200" s="10" t="s">
        <v>0</v>
      </c>
      <c r="H200" s="11">
        <f>SUM(H9,H54,H83,H91,H93,H119,H165,H175,H182,H183,H184)</f>
        <v>3190607835311</v>
      </c>
      <c r="I200" s="10" t="s">
        <v>0</v>
      </c>
      <c r="J200" s="11">
        <f>SUM(J9,J54,J83,J91,J93,J119,J165,J175,J182,J183,J184)</f>
        <v>2669256090784</v>
      </c>
    </row>
    <row r="201" spans="2:10" ht="15" customHeight="1">
      <c r="B201" s="14" t="s">
        <v>264</v>
      </c>
      <c r="C201" s="12"/>
      <c r="D201" s="12"/>
      <c r="E201" s="12"/>
      <c r="F201" s="46"/>
      <c r="G201" s="10" t="s">
        <v>0</v>
      </c>
      <c r="H201" s="11" t="s">
        <v>0</v>
      </c>
      <c r="I201" s="10" t="s">
        <v>0</v>
      </c>
      <c r="J201" s="11" t="s">
        <v>0</v>
      </c>
    </row>
    <row r="202" spans="2:10" ht="15" customHeight="1">
      <c r="B202" s="14" t="s">
        <v>265</v>
      </c>
      <c r="C202" s="12"/>
      <c r="D202" s="12"/>
      <c r="E202" s="12"/>
      <c r="F202" s="46"/>
      <c r="G202" s="10" t="s">
        <v>0</v>
      </c>
      <c r="H202" s="11">
        <f>SUM(H203,H240)</f>
        <v>480007626815</v>
      </c>
      <c r="I202" s="10" t="s">
        <v>0</v>
      </c>
      <c r="J202" s="11">
        <f>SUM(J203,J240)</f>
        <v>462575191336</v>
      </c>
    </row>
    <row r="203" spans="2:10" ht="15" customHeight="1">
      <c r="B203" s="14"/>
      <c r="C203" s="12" t="s">
        <v>266</v>
      </c>
      <c r="D203" s="12"/>
      <c r="E203" s="12"/>
      <c r="F203" s="46"/>
      <c r="G203" s="10" t="s">
        <v>0</v>
      </c>
      <c r="H203" s="11">
        <f>SUM(G204,G205,G219,G233,G236,G237)</f>
        <v>480007626815</v>
      </c>
      <c r="I203" s="10" t="s">
        <v>0</v>
      </c>
      <c r="J203" s="11">
        <f>SUM(I204,I205,I219,I233,I236,I237)</f>
        <v>462575191336</v>
      </c>
    </row>
    <row r="204" spans="2:10" ht="15" customHeight="1">
      <c r="B204" s="14"/>
      <c r="C204" s="12"/>
      <c r="D204" s="12" t="s">
        <v>267</v>
      </c>
      <c r="E204" s="12"/>
      <c r="F204" s="46"/>
      <c r="G204" s="10">
        <v>279664041972</v>
      </c>
      <c r="H204" s="11"/>
      <c r="I204" s="10">
        <v>266243414070</v>
      </c>
      <c r="J204" s="11"/>
    </row>
    <row r="205" spans="2:10" ht="15" customHeight="1">
      <c r="B205" s="14"/>
      <c r="C205" s="12"/>
      <c r="D205" s="12" t="s">
        <v>268</v>
      </c>
      <c r="E205" s="12"/>
      <c r="F205" s="46"/>
      <c r="G205" s="10">
        <f>SUM(G206:G218)</f>
        <v>26991850269</v>
      </c>
      <c r="H205" s="11"/>
      <c r="I205" s="10">
        <f>SUM(I206:I218)</f>
        <v>28834462683</v>
      </c>
      <c r="J205" s="11"/>
    </row>
    <row r="206" spans="2:10" ht="15" hidden="1" customHeight="1">
      <c r="B206" s="52"/>
      <c r="C206" s="53"/>
      <c r="D206" s="53"/>
      <c r="E206" s="53" t="s">
        <v>384</v>
      </c>
      <c r="F206" s="55"/>
      <c r="G206" s="10"/>
      <c r="H206" s="11"/>
      <c r="I206" s="10"/>
      <c r="J206" s="11"/>
    </row>
    <row r="207" spans="2:10" ht="15" hidden="1" customHeight="1">
      <c r="B207" s="52"/>
      <c r="C207" s="53"/>
      <c r="D207" s="53"/>
      <c r="E207" s="53" t="s">
        <v>437</v>
      </c>
      <c r="F207" s="55"/>
      <c r="G207" s="10">
        <v>15343656200</v>
      </c>
      <c r="H207" s="11"/>
      <c r="I207" s="10">
        <v>13152583603</v>
      </c>
      <c r="J207" s="11"/>
    </row>
    <row r="208" spans="2:10" ht="15" hidden="1" customHeight="1">
      <c r="B208" s="52"/>
      <c r="C208" s="53"/>
      <c r="D208" s="53"/>
      <c r="E208" s="53" t="s">
        <v>438</v>
      </c>
      <c r="F208" s="55"/>
      <c r="G208" s="10">
        <v>1112058484</v>
      </c>
      <c r="H208" s="11"/>
      <c r="I208" s="10">
        <v>955057731</v>
      </c>
      <c r="J208" s="11"/>
    </row>
    <row r="209" spans="2:10" ht="15" hidden="1" customHeight="1">
      <c r="B209" s="52"/>
      <c r="C209" s="53"/>
      <c r="D209" s="53"/>
      <c r="E209" s="53" t="s">
        <v>439</v>
      </c>
      <c r="F209" s="55"/>
      <c r="G209" s="10">
        <v>281164054</v>
      </c>
      <c r="H209" s="11"/>
      <c r="I209" s="10">
        <v>317448123</v>
      </c>
      <c r="J209" s="11"/>
    </row>
    <row r="210" spans="2:10" ht="15" hidden="1" customHeight="1">
      <c r="B210" s="52"/>
      <c r="C210" s="53"/>
      <c r="D210" s="53"/>
      <c r="E210" s="53" t="s">
        <v>440</v>
      </c>
      <c r="F210" s="55"/>
      <c r="G210" s="10">
        <v>408106589</v>
      </c>
      <c r="H210" s="11"/>
      <c r="I210" s="10">
        <v>243890966</v>
      </c>
      <c r="J210" s="11"/>
    </row>
    <row r="211" spans="2:10" ht="15" hidden="1" customHeight="1">
      <c r="B211" s="52"/>
      <c r="C211" s="53"/>
      <c r="D211" s="53"/>
      <c r="E211" s="53" t="s">
        <v>441</v>
      </c>
      <c r="F211" s="55"/>
      <c r="G211" s="10">
        <v>9448987011</v>
      </c>
      <c r="H211" s="11"/>
      <c r="I211" s="10">
        <v>11424307625</v>
      </c>
      <c r="J211" s="11"/>
    </row>
    <row r="212" spans="2:10" ht="15" hidden="1" customHeight="1">
      <c r="B212" s="52"/>
      <c r="C212" s="53"/>
      <c r="D212" s="53"/>
      <c r="E212" s="53" t="s">
        <v>442</v>
      </c>
      <c r="F212" s="55"/>
      <c r="G212" s="10">
        <v>24088707</v>
      </c>
      <c r="H212" s="11"/>
      <c r="I212" s="10">
        <v>25765422</v>
      </c>
      <c r="J212" s="11"/>
    </row>
    <row r="213" spans="2:10" ht="15" hidden="1" customHeight="1">
      <c r="B213" s="52"/>
      <c r="C213" s="53"/>
      <c r="D213" s="53"/>
      <c r="E213" s="53" t="s">
        <v>443</v>
      </c>
      <c r="F213" s="55"/>
      <c r="G213" s="10">
        <v>72754053</v>
      </c>
      <c r="H213" s="11"/>
      <c r="I213" s="10">
        <v>139075153</v>
      </c>
      <c r="J213" s="11"/>
    </row>
    <row r="214" spans="2:10" ht="15" hidden="1" customHeight="1">
      <c r="B214" s="52"/>
      <c r="C214" s="53"/>
      <c r="D214" s="53"/>
      <c r="E214" s="53" t="s">
        <v>444</v>
      </c>
      <c r="F214" s="55"/>
      <c r="G214" s="10">
        <v>3245591</v>
      </c>
      <c r="H214" s="11"/>
      <c r="I214" s="10">
        <v>3435385</v>
      </c>
      <c r="J214" s="11"/>
    </row>
    <row r="215" spans="2:10" ht="15" hidden="1" customHeight="1">
      <c r="B215" s="52"/>
      <c r="C215" s="53"/>
      <c r="D215" s="53"/>
      <c r="E215" s="53" t="s">
        <v>445</v>
      </c>
      <c r="F215" s="55"/>
      <c r="G215" s="10">
        <v>463086</v>
      </c>
      <c r="H215" s="11"/>
      <c r="I215" s="10">
        <v>483901</v>
      </c>
      <c r="J215" s="11"/>
    </row>
    <row r="216" spans="2:10" ht="15" hidden="1" customHeight="1">
      <c r="B216" s="52"/>
      <c r="C216" s="53"/>
      <c r="D216" s="53"/>
      <c r="E216" s="53" t="s">
        <v>446</v>
      </c>
      <c r="F216" s="55"/>
      <c r="G216" s="10">
        <v>825868</v>
      </c>
      <c r="H216" s="11"/>
      <c r="I216" s="10">
        <v>874574</v>
      </c>
      <c r="J216" s="11"/>
    </row>
    <row r="217" spans="2:10" ht="15" hidden="1" customHeight="1">
      <c r="B217" s="52"/>
      <c r="C217" s="53"/>
      <c r="D217" s="53"/>
      <c r="E217" s="53" t="s">
        <v>447</v>
      </c>
      <c r="F217" s="55"/>
      <c r="G217" s="15">
        <v>296500626</v>
      </c>
      <c r="H217" s="13"/>
      <c r="I217" s="15">
        <v>2571540200</v>
      </c>
      <c r="J217" s="13"/>
    </row>
    <row r="218" spans="2:10" ht="15" hidden="1" customHeight="1">
      <c r="B218" s="52"/>
      <c r="C218" s="53"/>
      <c r="D218" s="53"/>
      <c r="E218" s="53" t="s">
        <v>448</v>
      </c>
      <c r="F218" s="55"/>
      <c r="G218" s="15"/>
      <c r="H218" s="13"/>
      <c r="I218" s="15"/>
      <c r="J218" s="13"/>
    </row>
    <row r="219" spans="2:10" ht="15" customHeight="1">
      <c r="B219" s="14"/>
      <c r="C219" s="12"/>
      <c r="D219" s="12" t="s">
        <v>269</v>
      </c>
      <c r="E219" s="12"/>
      <c r="F219" s="46"/>
      <c r="G219" s="10">
        <f>SUM(G220,G221,G231)</f>
        <v>172706793537</v>
      </c>
      <c r="H219" s="11" t="s">
        <v>0</v>
      </c>
      <c r="I219" s="10">
        <f>SUM(I220,I221,I231)</f>
        <v>144834994846</v>
      </c>
      <c r="J219" s="11" t="s">
        <v>0</v>
      </c>
    </row>
    <row r="220" spans="2:10" ht="15" hidden="1" customHeight="1">
      <c r="B220" s="52"/>
      <c r="C220" s="53"/>
      <c r="D220" s="53"/>
      <c r="E220" s="53" t="s">
        <v>62</v>
      </c>
      <c r="F220" s="55"/>
      <c r="G220" s="10">
        <v>99940177227</v>
      </c>
      <c r="H220" s="11"/>
      <c r="I220" s="10">
        <v>96387762088</v>
      </c>
      <c r="J220" s="11"/>
    </row>
    <row r="221" spans="2:10" ht="15" hidden="1" customHeight="1">
      <c r="B221" s="52"/>
      <c r="C221" s="53"/>
      <c r="D221" s="53"/>
      <c r="E221" s="53" t="s">
        <v>63</v>
      </c>
      <c r="F221" s="55"/>
      <c r="G221" s="10">
        <f>SUM(G222:G230)</f>
        <v>72741520390</v>
      </c>
      <c r="H221" s="11" t="s">
        <v>0</v>
      </c>
      <c r="I221" s="10">
        <f>SUM(I222:I230)</f>
        <v>48420059189</v>
      </c>
      <c r="J221" s="11" t="s">
        <v>0</v>
      </c>
    </row>
    <row r="222" spans="2:10" ht="15" hidden="1" customHeight="1">
      <c r="B222" s="52"/>
      <c r="C222" s="53"/>
      <c r="D222" s="53"/>
      <c r="E222" s="53"/>
      <c r="F222" s="55" t="s">
        <v>64</v>
      </c>
      <c r="G222" s="10">
        <v>33324036046</v>
      </c>
      <c r="H222" s="11"/>
      <c r="I222" s="10">
        <v>30312730911</v>
      </c>
      <c r="J222" s="11"/>
    </row>
    <row r="223" spans="2:10" ht="15" hidden="1" customHeight="1">
      <c r="B223" s="52"/>
      <c r="C223" s="53"/>
      <c r="D223" s="53"/>
      <c r="E223" s="53"/>
      <c r="F223" s="55" t="s">
        <v>65</v>
      </c>
      <c r="G223" s="10">
        <v>307765851</v>
      </c>
      <c r="H223" s="11"/>
      <c r="I223" s="10">
        <v>141428421</v>
      </c>
      <c r="J223" s="11"/>
    </row>
    <row r="224" spans="2:10" ht="15" hidden="1" customHeight="1">
      <c r="B224" s="52"/>
      <c r="C224" s="53"/>
      <c r="D224" s="53"/>
      <c r="E224" s="53"/>
      <c r="F224" s="55" t="s">
        <v>66</v>
      </c>
      <c r="G224" s="10">
        <v>23376286644</v>
      </c>
      <c r="H224" s="11"/>
      <c r="I224" s="10">
        <v>8858162879</v>
      </c>
      <c r="J224" s="11"/>
    </row>
    <row r="225" spans="2:10" ht="15" hidden="1" customHeight="1">
      <c r="B225" s="52"/>
      <c r="C225" s="53"/>
      <c r="D225" s="53"/>
      <c r="E225" s="53"/>
      <c r="F225" s="55" t="s">
        <v>67</v>
      </c>
      <c r="G225" s="10">
        <v>15497592683</v>
      </c>
      <c r="H225" s="11"/>
      <c r="I225" s="10">
        <v>8984542954</v>
      </c>
      <c r="J225" s="11"/>
    </row>
    <row r="226" spans="2:10" ht="15" hidden="1" customHeight="1">
      <c r="B226" s="52"/>
      <c r="C226" s="53"/>
      <c r="D226" s="53"/>
      <c r="E226" s="53"/>
      <c r="F226" s="55" t="s">
        <v>68</v>
      </c>
      <c r="G226" s="10">
        <v>24558544</v>
      </c>
      <c r="H226" s="11"/>
      <c r="I226" s="10">
        <v>27171125</v>
      </c>
      <c r="J226" s="11"/>
    </row>
    <row r="227" spans="2:10" ht="15" hidden="1" customHeight="1">
      <c r="B227" s="52"/>
      <c r="C227" s="53"/>
      <c r="D227" s="53"/>
      <c r="E227" s="53"/>
      <c r="F227" s="55" t="s">
        <v>69</v>
      </c>
      <c r="G227" s="10">
        <v>59809444</v>
      </c>
      <c r="H227" s="11"/>
      <c r="I227" s="10">
        <v>58666947</v>
      </c>
      <c r="J227" s="11"/>
    </row>
    <row r="228" spans="2:10" ht="15" hidden="1" customHeight="1">
      <c r="B228" s="52"/>
      <c r="C228" s="53"/>
      <c r="D228" s="53"/>
      <c r="E228" s="53"/>
      <c r="F228" s="55" t="s">
        <v>70</v>
      </c>
      <c r="G228" s="10">
        <v>542811</v>
      </c>
      <c r="H228" s="11"/>
      <c r="I228" s="10">
        <v>574824</v>
      </c>
      <c r="J228" s="11"/>
    </row>
    <row r="229" spans="2:10" ht="15" hidden="1" customHeight="1">
      <c r="B229" s="52"/>
      <c r="C229" s="53"/>
      <c r="D229" s="53"/>
      <c r="E229" s="53"/>
      <c r="F229" s="55" t="s">
        <v>71</v>
      </c>
      <c r="G229" s="10">
        <v>147480129</v>
      </c>
      <c r="H229" s="11"/>
      <c r="I229" s="10">
        <v>33099353</v>
      </c>
      <c r="J229" s="11"/>
    </row>
    <row r="230" spans="2:10" ht="15" hidden="1" customHeight="1">
      <c r="B230" s="52"/>
      <c r="C230" s="53"/>
      <c r="D230" s="53"/>
      <c r="E230" s="53"/>
      <c r="F230" s="55" t="s">
        <v>376</v>
      </c>
      <c r="G230" s="10">
        <v>3448238</v>
      </c>
      <c r="H230" s="11"/>
      <c r="I230" s="10">
        <v>3681775</v>
      </c>
      <c r="J230" s="11"/>
    </row>
    <row r="231" spans="2:10" ht="15" hidden="1" customHeight="1">
      <c r="B231" s="52"/>
      <c r="C231" s="53"/>
      <c r="D231" s="53"/>
      <c r="E231" s="53" t="s">
        <v>72</v>
      </c>
      <c r="F231" s="55"/>
      <c r="G231" s="10">
        <f>G232</f>
        <v>25095920</v>
      </c>
      <c r="H231" s="11" t="s">
        <v>0</v>
      </c>
      <c r="I231" s="10">
        <f>I232</f>
        <v>27173569</v>
      </c>
      <c r="J231" s="11" t="s">
        <v>0</v>
      </c>
    </row>
    <row r="232" spans="2:10" ht="15" hidden="1" customHeight="1">
      <c r="B232" s="52"/>
      <c r="C232" s="53"/>
      <c r="D232" s="53"/>
      <c r="E232" s="53"/>
      <c r="F232" s="55" t="s">
        <v>73</v>
      </c>
      <c r="G232" s="10">
        <v>25095920</v>
      </c>
      <c r="H232" s="11"/>
      <c r="I232" s="10">
        <v>27173569</v>
      </c>
      <c r="J232" s="11"/>
    </row>
    <row r="233" spans="2:10" ht="15" customHeight="1">
      <c r="B233" s="14"/>
      <c r="C233" s="12"/>
      <c r="D233" s="12" t="s">
        <v>270</v>
      </c>
      <c r="E233" s="12"/>
      <c r="F233" s="46"/>
      <c r="G233" s="15">
        <f>SUM(G234:G235)</f>
        <v>0</v>
      </c>
      <c r="H233" s="11" t="s">
        <v>0</v>
      </c>
      <c r="I233" s="15">
        <f>SUM(I234:I235)</f>
        <v>0</v>
      </c>
      <c r="J233" s="11" t="s">
        <v>0</v>
      </c>
    </row>
    <row r="234" spans="2:10" ht="15" hidden="1" customHeight="1">
      <c r="B234" s="52"/>
      <c r="C234" s="53"/>
      <c r="D234" s="53"/>
      <c r="E234" s="53" t="s">
        <v>74</v>
      </c>
      <c r="F234" s="55"/>
      <c r="G234" s="10" t="s">
        <v>0</v>
      </c>
      <c r="H234" s="11" t="s">
        <v>0</v>
      </c>
      <c r="I234" s="10" t="s">
        <v>0</v>
      </c>
      <c r="J234" s="11" t="s">
        <v>0</v>
      </c>
    </row>
    <row r="235" spans="2:10" ht="15" hidden="1" customHeight="1">
      <c r="B235" s="52"/>
      <c r="C235" s="53"/>
      <c r="D235" s="53"/>
      <c r="E235" s="53" t="s">
        <v>101</v>
      </c>
      <c r="F235" s="55"/>
      <c r="G235" s="10" t="s">
        <v>0</v>
      </c>
      <c r="H235" s="11" t="s">
        <v>0</v>
      </c>
      <c r="I235" s="10" t="s">
        <v>0</v>
      </c>
      <c r="J235" s="11" t="s">
        <v>0</v>
      </c>
    </row>
    <row r="236" spans="2:10" ht="15" customHeight="1">
      <c r="B236" s="14"/>
      <c r="C236" s="12"/>
      <c r="D236" s="12" t="s">
        <v>271</v>
      </c>
      <c r="E236" s="12"/>
      <c r="F236" s="46"/>
      <c r="G236" s="10">
        <v>643661769</v>
      </c>
      <c r="H236" s="11"/>
      <c r="I236" s="10">
        <v>22650657514</v>
      </c>
      <c r="J236" s="11"/>
    </row>
    <row r="237" spans="2:10" ht="15" customHeight="1">
      <c r="B237" s="14"/>
      <c r="C237" s="12"/>
      <c r="D237" s="12" t="s">
        <v>272</v>
      </c>
      <c r="E237" s="12"/>
      <c r="F237" s="46"/>
      <c r="G237" s="10">
        <f>SUM(G238:G239)</f>
        <v>1279268</v>
      </c>
      <c r="H237" s="11" t="s">
        <v>0</v>
      </c>
      <c r="I237" s="10">
        <f>SUM(I238:I239)</f>
        <v>11662223</v>
      </c>
      <c r="J237" s="11" t="s">
        <v>0</v>
      </c>
    </row>
    <row r="238" spans="2:10" ht="15" hidden="1" customHeight="1">
      <c r="B238" s="52"/>
      <c r="C238" s="53"/>
      <c r="D238" s="53"/>
      <c r="E238" s="53" t="s">
        <v>92</v>
      </c>
      <c r="F238" s="55"/>
      <c r="G238" s="15">
        <v>1279268</v>
      </c>
      <c r="H238" s="13"/>
      <c r="I238" s="10">
        <v>11662223</v>
      </c>
      <c r="J238" s="13"/>
    </row>
    <row r="239" spans="2:10" ht="15" hidden="1" customHeight="1">
      <c r="B239" s="52"/>
      <c r="C239" s="53"/>
      <c r="D239" s="53"/>
      <c r="E239" s="53" t="s">
        <v>103</v>
      </c>
      <c r="F239" s="55"/>
      <c r="G239" s="15"/>
      <c r="H239" s="13"/>
      <c r="I239" s="15"/>
      <c r="J239" s="13"/>
    </row>
    <row r="240" spans="2:10" ht="15" customHeight="1">
      <c r="B240" s="14"/>
      <c r="C240" s="12" t="s">
        <v>211</v>
      </c>
      <c r="D240" s="12"/>
      <c r="E240" s="12"/>
      <c r="F240" s="46"/>
      <c r="G240" s="15" t="s">
        <v>0</v>
      </c>
      <c r="H240" s="13">
        <f>SUM(G241)</f>
        <v>0</v>
      </c>
      <c r="I240" s="15" t="s">
        <v>0</v>
      </c>
      <c r="J240" s="13">
        <f>SUM(I241)</f>
        <v>0</v>
      </c>
    </row>
    <row r="241" spans="2:10" ht="15" customHeight="1">
      <c r="B241" s="14"/>
      <c r="C241" s="12"/>
      <c r="D241" s="12" t="s">
        <v>273</v>
      </c>
      <c r="E241" s="12"/>
      <c r="F241" s="46"/>
      <c r="G241" s="15"/>
      <c r="H241" s="13"/>
      <c r="I241" s="15"/>
      <c r="J241" s="13"/>
    </row>
    <row r="242" spans="2:10" ht="15" customHeight="1">
      <c r="B242" s="14" t="s">
        <v>342</v>
      </c>
      <c r="C242" s="12"/>
      <c r="D242" s="12"/>
      <c r="E242" s="12"/>
      <c r="F242" s="46"/>
      <c r="G242" s="15" t="s">
        <v>0</v>
      </c>
      <c r="H242" s="13">
        <f>SUM(H243,H247)</f>
        <v>134143347471</v>
      </c>
      <c r="I242" s="15" t="s">
        <v>0</v>
      </c>
      <c r="J242" s="13">
        <f>SUM(J243,J247)</f>
        <v>117169738945</v>
      </c>
    </row>
    <row r="243" spans="2:10" ht="15" customHeight="1">
      <c r="B243" s="14"/>
      <c r="C243" s="12" t="s">
        <v>212</v>
      </c>
      <c r="D243" s="12"/>
      <c r="E243" s="12"/>
      <c r="F243" s="46"/>
      <c r="G243" s="15" t="s">
        <v>0</v>
      </c>
      <c r="H243" s="13">
        <f>SUM(G244:G246)</f>
        <v>129262395401</v>
      </c>
      <c r="I243" s="15" t="s">
        <v>0</v>
      </c>
      <c r="J243" s="13">
        <f>SUM(I244:I246)</f>
        <v>113063033596</v>
      </c>
    </row>
    <row r="244" spans="2:10" ht="15" customHeight="1">
      <c r="B244" s="14"/>
      <c r="C244" s="12"/>
      <c r="D244" s="12" t="s">
        <v>181</v>
      </c>
      <c r="E244" s="12"/>
      <c r="F244" s="46"/>
      <c r="G244" s="15">
        <v>18201546400</v>
      </c>
      <c r="H244" s="13"/>
      <c r="I244" s="15">
        <v>29085491160</v>
      </c>
      <c r="J244" s="13"/>
    </row>
    <row r="245" spans="2:10" ht="15" customHeight="1">
      <c r="B245" s="14"/>
      <c r="C245" s="12"/>
      <c r="D245" s="12" t="s">
        <v>274</v>
      </c>
      <c r="E245" s="12"/>
      <c r="F245" s="46"/>
      <c r="G245" s="15">
        <v>111060849001</v>
      </c>
      <c r="H245" s="13"/>
      <c r="I245" s="15">
        <v>83977542436</v>
      </c>
      <c r="J245" s="13"/>
    </row>
    <row r="246" spans="2:10" ht="15" customHeight="1">
      <c r="B246" s="14"/>
      <c r="C246" s="12"/>
      <c r="D246" s="12" t="s">
        <v>275</v>
      </c>
      <c r="E246" s="12"/>
      <c r="F246" s="46"/>
      <c r="G246" s="15"/>
      <c r="H246" s="13"/>
      <c r="I246" s="15"/>
      <c r="J246" s="13"/>
    </row>
    <row r="247" spans="2:10" ht="15" customHeight="1">
      <c r="B247" s="14"/>
      <c r="C247" s="12" t="s">
        <v>276</v>
      </c>
      <c r="D247" s="12"/>
      <c r="E247" s="12"/>
      <c r="F247" s="46"/>
      <c r="G247" s="15" t="s">
        <v>0</v>
      </c>
      <c r="H247" s="13">
        <f>SUM(G248,G250)</f>
        <v>4880952070</v>
      </c>
      <c r="I247" s="15" t="s">
        <v>0</v>
      </c>
      <c r="J247" s="13">
        <f>SUM(I248,I250)</f>
        <v>4106705349</v>
      </c>
    </row>
    <row r="248" spans="2:10" ht="15" customHeight="1">
      <c r="B248" s="14"/>
      <c r="C248" s="12"/>
      <c r="D248" s="12" t="s">
        <v>188</v>
      </c>
      <c r="E248" s="12"/>
      <c r="F248" s="46"/>
      <c r="G248" s="15">
        <f>SUM(G249)</f>
        <v>4717502500</v>
      </c>
      <c r="H248" s="13" t="s">
        <v>0</v>
      </c>
      <c r="I248" s="15">
        <f>SUM(I249)</f>
        <v>4084715000</v>
      </c>
      <c r="J248" s="13" t="s">
        <v>0</v>
      </c>
    </row>
    <row r="249" spans="2:10" ht="15" hidden="1" customHeight="1">
      <c r="B249" s="52"/>
      <c r="C249" s="53"/>
      <c r="D249" s="53"/>
      <c r="E249" s="53" t="s">
        <v>35</v>
      </c>
      <c r="F249" s="55"/>
      <c r="G249" s="15">
        <v>4717502500</v>
      </c>
      <c r="H249" s="13"/>
      <c r="I249" s="15">
        <v>4084715000</v>
      </c>
      <c r="J249" s="13"/>
    </row>
    <row r="250" spans="2:10" ht="15" customHeight="1">
      <c r="B250" s="14"/>
      <c r="C250" s="12"/>
      <c r="D250" s="12" t="s">
        <v>189</v>
      </c>
      <c r="E250" s="12"/>
      <c r="F250" s="46"/>
      <c r="G250" s="15">
        <f>SUM(G251:G254)</f>
        <v>163449570</v>
      </c>
      <c r="H250" s="13" t="s">
        <v>0</v>
      </c>
      <c r="I250" s="15">
        <f>SUM(I251:I254)</f>
        <v>21990349</v>
      </c>
      <c r="J250" s="13" t="s">
        <v>0</v>
      </c>
    </row>
    <row r="251" spans="2:10" ht="15" hidden="1" customHeight="1">
      <c r="B251" s="52"/>
      <c r="C251" s="53"/>
      <c r="D251" s="53"/>
      <c r="E251" s="53" t="s">
        <v>389</v>
      </c>
      <c r="F251" s="55"/>
      <c r="G251" s="15"/>
      <c r="H251" s="13"/>
      <c r="I251" s="15"/>
      <c r="J251" s="13"/>
    </row>
    <row r="252" spans="2:10" ht="15" hidden="1" customHeight="1">
      <c r="B252" s="52"/>
      <c r="C252" s="53"/>
      <c r="D252" s="53"/>
      <c r="E252" s="53" t="s">
        <v>390</v>
      </c>
      <c r="F252" s="55"/>
      <c r="G252" s="15"/>
      <c r="H252" s="13"/>
      <c r="I252" s="15"/>
      <c r="J252" s="13"/>
    </row>
    <row r="253" spans="2:10" ht="15" hidden="1" customHeight="1">
      <c r="B253" s="52"/>
      <c r="C253" s="53"/>
      <c r="D253" s="53"/>
      <c r="E253" s="53" t="s">
        <v>391</v>
      </c>
      <c r="F253" s="55"/>
      <c r="G253" s="15">
        <v>163449570</v>
      </c>
      <c r="H253" s="13"/>
      <c r="I253" s="15">
        <v>21990349</v>
      </c>
      <c r="J253" s="13"/>
    </row>
    <row r="254" spans="2:10" ht="15" hidden="1" customHeight="1">
      <c r="B254" s="52"/>
      <c r="C254" s="53"/>
      <c r="D254" s="53"/>
      <c r="E254" s="53" t="s">
        <v>392</v>
      </c>
      <c r="F254" s="55"/>
      <c r="G254" s="15"/>
      <c r="H254" s="13"/>
      <c r="I254" s="15"/>
      <c r="J254" s="13"/>
    </row>
    <row r="255" spans="2:10" ht="15" customHeight="1">
      <c r="B255" s="14" t="s">
        <v>343</v>
      </c>
      <c r="C255" s="12"/>
      <c r="D255" s="12"/>
      <c r="E255" s="12"/>
      <c r="F255" s="46"/>
      <c r="G255" s="15"/>
      <c r="H255" s="13">
        <f>SUM(H256)</f>
        <v>0</v>
      </c>
      <c r="I255" s="15"/>
      <c r="J255" s="13">
        <f>SUM(J256)</f>
        <v>0</v>
      </c>
    </row>
    <row r="256" spans="2:10" ht="15" customHeight="1">
      <c r="B256" s="14"/>
      <c r="C256" s="12" t="s">
        <v>277</v>
      </c>
      <c r="D256" s="12"/>
      <c r="E256" s="12"/>
      <c r="F256" s="46"/>
      <c r="G256" s="15"/>
      <c r="H256" s="13"/>
      <c r="I256" s="15"/>
      <c r="J256" s="13"/>
    </row>
    <row r="257" spans="2:10" ht="15" customHeight="1">
      <c r="B257" s="14" t="s">
        <v>213</v>
      </c>
      <c r="C257" s="12"/>
      <c r="D257" s="12"/>
      <c r="E257" s="12"/>
      <c r="F257" s="46"/>
      <c r="G257" s="15" t="s">
        <v>0</v>
      </c>
      <c r="H257" s="13">
        <f>SUM(H258,H259,H268)</f>
        <v>1445175450043</v>
      </c>
      <c r="I257" s="15" t="s">
        <v>0</v>
      </c>
      <c r="J257" s="13">
        <f>SUM(J258,J259,J268)</f>
        <v>1335390781581</v>
      </c>
    </row>
    <row r="258" spans="2:10" ht="15" customHeight="1">
      <c r="B258" s="14"/>
      <c r="C258" s="12" t="s">
        <v>214</v>
      </c>
      <c r="D258" s="12"/>
      <c r="E258" s="12"/>
      <c r="F258" s="46"/>
      <c r="G258" s="15"/>
      <c r="H258" s="13"/>
      <c r="I258" s="15"/>
      <c r="J258" s="13"/>
    </row>
    <row r="259" spans="2:10" ht="15" customHeight="1">
      <c r="B259" s="14"/>
      <c r="C259" s="12" t="s">
        <v>215</v>
      </c>
      <c r="D259" s="12"/>
      <c r="E259" s="12"/>
      <c r="F259" s="46"/>
      <c r="G259" s="15" t="s">
        <v>0</v>
      </c>
      <c r="H259" s="13">
        <f>SUM(G260,G265,G266,G267)</f>
        <v>376806466081</v>
      </c>
      <c r="I259" s="15" t="s">
        <v>0</v>
      </c>
      <c r="J259" s="13">
        <f>SUM(I260,I265,I266,I267)</f>
        <v>439562498831</v>
      </c>
    </row>
    <row r="260" spans="2:10" ht="15" customHeight="1">
      <c r="B260" s="14"/>
      <c r="C260" s="12"/>
      <c r="D260" s="12" t="s">
        <v>216</v>
      </c>
      <c r="E260" s="12"/>
      <c r="F260" s="46"/>
      <c r="G260" s="15">
        <f>SUM(G261:G264)</f>
        <v>54658466081</v>
      </c>
      <c r="H260" s="13" t="s">
        <v>0</v>
      </c>
      <c r="I260" s="15">
        <f>SUM(I261:I264)</f>
        <v>186562498831</v>
      </c>
      <c r="J260" s="13" t="s">
        <v>0</v>
      </c>
    </row>
    <row r="261" spans="2:10" ht="15" hidden="1" customHeight="1">
      <c r="B261" s="52"/>
      <c r="C261" s="53"/>
      <c r="D261" s="53"/>
      <c r="E261" s="53" t="s">
        <v>75</v>
      </c>
      <c r="F261" s="55"/>
      <c r="G261" s="15">
        <v>54658466081</v>
      </c>
      <c r="H261" s="13"/>
      <c r="I261" s="15">
        <v>126562498831</v>
      </c>
      <c r="J261" s="13"/>
    </row>
    <row r="262" spans="2:10" ht="15" hidden="1" customHeight="1">
      <c r="B262" s="52"/>
      <c r="C262" s="53"/>
      <c r="D262" s="53"/>
      <c r="E262" s="53" t="s">
        <v>76</v>
      </c>
      <c r="F262" s="55"/>
      <c r="G262" s="15"/>
      <c r="H262" s="13"/>
      <c r="I262" s="15">
        <v>60000000000</v>
      </c>
      <c r="J262" s="13"/>
    </row>
    <row r="263" spans="2:10" ht="15" hidden="1" customHeight="1">
      <c r="B263" s="52"/>
      <c r="C263" s="53"/>
      <c r="D263" s="53"/>
      <c r="E263" s="53" t="s">
        <v>102</v>
      </c>
      <c r="F263" s="55"/>
      <c r="G263" s="15"/>
      <c r="H263" s="13"/>
      <c r="I263" s="15"/>
      <c r="J263" s="13"/>
    </row>
    <row r="264" spans="2:10" ht="15" hidden="1" customHeight="1">
      <c r="B264" s="52"/>
      <c r="C264" s="53"/>
      <c r="D264" s="53"/>
      <c r="E264" s="53" t="s">
        <v>89</v>
      </c>
      <c r="F264" s="55"/>
      <c r="G264" s="15"/>
      <c r="H264" s="13"/>
      <c r="I264" s="15"/>
      <c r="J264" s="13"/>
    </row>
    <row r="265" spans="2:10" ht="15" customHeight="1">
      <c r="B265" s="14"/>
      <c r="C265" s="12"/>
      <c r="D265" s="12" t="s">
        <v>348</v>
      </c>
      <c r="E265" s="12"/>
      <c r="F265" s="46"/>
      <c r="G265" s="15">
        <v>203000000000</v>
      </c>
      <c r="H265" s="13"/>
      <c r="I265" s="15">
        <v>130000000000</v>
      </c>
      <c r="J265" s="13"/>
    </row>
    <row r="266" spans="2:10" ht="15" customHeight="1">
      <c r="B266" s="14"/>
      <c r="C266" s="12"/>
      <c r="D266" s="12" t="s">
        <v>349</v>
      </c>
      <c r="E266" s="12"/>
      <c r="F266" s="46"/>
      <c r="G266" s="15">
        <v>83000000000</v>
      </c>
      <c r="H266" s="13"/>
      <c r="I266" s="15">
        <v>70000000000</v>
      </c>
      <c r="J266" s="13"/>
    </row>
    <row r="267" spans="2:10" ht="15" customHeight="1">
      <c r="B267" s="14"/>
      <c r="C267" s="12"/>
      <c r="D267" s="12" t="s">
        <v>350</v>
      </c>
      <c r="E267" s="12"/>
      <c r="F267" s="46"/>
      <c r="G267" s="15">
        <v>36148000000</v>
      </c>
      <c r="H267" s="13"/>
      <c r="I267" s="15">
        <v>53000000000</v>
      </c>
      <c r="J267" s="13"/>
    </row>
    <row r="268" spans="2:10" ht="15" customHeight="1">
      <c r="B268" s="14"/>
      <c r="C268" s="12" t="s">
        <v>217</v>
      </c>
      <c r="D268" s="12"/>
      <c r="E268" s="12"/>
      <c r="F268" s="46"/>
      <c r="G268" s="15" t="s">
        <v>0</v>
      </c>
      <c r="H268" s="13">
        <f>SUM(G269:G270)</f>
        <v>1068368983962</v>
      </c>
      <c r="I268" s="15" t="s">
        <v>0</v>
      </c>
      <c r="J268" s="13">
        <f>SUM(I269:I270)</f>
        <v>895828282750</v>
      </c>
    </row>
    <row r="269" spans="2:10" ht="15" customHeight="1">
      <c r="B269" s="14"/>
      <c r="C269" s="12"/>
      <c r="D269" s="12" t="s">
        <v>326</v>
      </c>
      <c r="E269" s="12"/>
      <c r="F269" s="46"/>
      <c r="G269" s="15">
        <v>694368983962</v>
      </c>
      <c r="H269" s="13"/>
      <c r="I269" s="15">
        <v>695828282750</v>
      </c>
      <c r="J269" s="13"/>
    </row>
    <row r="270" spans="2:10" ht="15" customHeight="1">
      <c r="B270" s="14"/>
      <c r="C270" s="12"/>
      <c r="D270" s="12" t="s">
        <v>327</v>
      </c>
      <c r="E270" s="12"/>
      <c r="F270" s="46"/>
      <c r="G270" s="15">
        <v>374000000000</v>
      </c>
      <c r="H270" s="13"/>
      <c r="I270" s="15">
        <v>200000000000</v>
      </c>
      <c r="J270" s="13"/>
    </row>
    <row r="271" spans="2:10" ht="15" customHeight="1">
      <c r="B271" s="14" t="s">
        <v>351</v>
      </c>
      <c r="C271" s="12"/>
      <c r="D271" s="12"/>
      <c r="E271" s="12"/>
      <c r="F271" s="46"/>
      <c r="G271" s="15"/>
      <c r="H271" s="13">
        <v>46924780419</v>
      </c>
      <c r="I271" s="15"/>
      <c r="J271" s="13">
        <v>46909282393</v>
      </c>
    </row>
    <row r="272" spans="2:10" ht="15" customHeight="1">
      <c r="B272" s="14"/>
      <c r="C272" s="12" t="s">
        <v>352</v>
      </c>
      <c r="D272" s="12"/>
      <c r="E272" s="12"/>
      <c r="F272" s="46"/>
      <c r="G272" s="15"/>
      <c r="H272" s="13"/>
      <c r="I272" s="15"/>
      <c r="J272" s="13"/>
    </row>
    <row r="273" spans="2:10" ht="15" customHeight="1">
      <c r="B273" s="14" t="s">
        <v>353</v>
      </c>
      <c r="C273" s="12"/>
      <c r="D273" s="12"/>
      <c r="E273" s="12"/>
      <c r="F273" s="46"/>
      <c r="G273" s="15" t="s">
        <v>0</v>
      </c>
      <c r="H273" s="13">
        <f>SUM(H274,H275,H277:H278,H287)</f>
        <v>720742890280</v>
      </c>
      <c r="I273" s="15" t="s">
        <v>0</v>
      </c>
      <c r="J273" s="13">
        <f>SUM(J275,J277:J278,J287)</f>
        <v>330991532072</v>
      </c>
    </row>
    <row r="274" spans="2:10" ht="15" customHeight="1">
      <c r="B274" s="14"/>
      <c r="C274" s="12" t="s">
        <v>354</v>
      </c>
      <c r="D274" s="12"/>
      <c r="E274" s="12"/>
      <c r="F274" s="46"/>
      <c r="G274" s="15"/>
      <c r="H274" s="13">
        <v>18500773480</v>
      </c>
      <c r="I274" s="15"/>
      <c r="J274" s="13"/>
    </row>
    <row r="275" spans="2:10" ht="15" customHeight="1">
      <c r="B275" s="14"/>
      <c r="C275" s="12" t="s">
        <v>355</v>
      </c>
      <c r="D275" s="12"/>
      <c r="E275" s="12"/>
      <c r="F275" s="46"/>
      <c r="G275" s="15" t="s">
        <v>0</v>
      </c>
      <c r="H275" s="13">
        <f>SUM(G276)</f>
        <v>0</v>
      </c>
      <c r="I275" s="15" t="s">
        <v>0</v>
      </c>
      <c r="J275" s="13">
        <f>SUM(I276)</f>
        <v>1207700545</v>
      </c>
    </row>
    <row r="276" spans="2:10" ht="15" customHeight="1">
      <c r="B276" s="14"/>
      <c r="C276" s="12"/>
      <c r="D276" s="12" t="s">
        <v>325</v>
      </c>
      <c r="E276" s="12"/>
      <c r="F276" s="46"/>
      <c r="G276" s="15"/>
      <c r="H276" s="13"/>
      <c r="I276" s="15">
        <v>1207700545</v>
      </c>
      <c r="J276" s="13"/>
    </row>
    <row r="277" spans="2:10" ht="15" customHeight="1">
      <c r="B277" s="14"/>
      <c r="C277" s="12" t="s">
        <v>358</v>
      </c>
      <c r="D277" s="12"/>
      <c r="E277" s="12"/>
      <c r="F277" s="46"/>
      <c r="G277" s="15" t="s">
        <v>0</v>
      </c>
      <c r="H277" s="13">
        <v>690215374012</v>
      </c>
      <c r="I277" s="15" t="s">
        <v>0</v>
      </c>
      <c r="J277" s="13">
        <v>315290140322</v>
      </c>
    </row>
    <row r="278" spans="2:10" ht="15" customHeight="1">
      <c r="B278" s="14"/>
      <c r="C278" s="12" t="s">
        <v>359</v>
      </c>
      <c r="D278" s="12"/>
      <c r="E278" s="12"/>
      <c r="F278" s="46"/>
      <c r="G278" s="15" t="s">
        <v>0</v>
      </c>
      <c r="H278" s="13">
        <f>SUM(G279:G286)</f>
        <v>12026742788</v>
      </c>
      <c r="I278" s="15" t="s">
        <v>0</v>
      </c>
      <c r="J278" s="13">
        <f>SUM(I279:I286)</f>
        <v>14493691205</v>
      </c>
    </row>
    <row r="279" spans="2:10" ht="15" hidden="1" customHeight="1">
      <c r="B279" s="57"/>
      <c r="C279" s="58"/>
      <c r="D279" s="58" t="s">
        <v>77</v>
      </c>
      <c r="E279" s="58"/>
      <c r="F279" s="59"/>
      <c r="G279" s="15">
        <v>1212563846</v>
      </c>
      <c r="H279" s="13"/>
      <c r="I279" s="15">
        <v>280399446</v>
      </c>
      <c r="J279" s="13"/>
    </row>
    <row r="280" spans="2:10" ht="15" hidden="1" customHeight="1">
      <c r="B280" s="57"/>
      <c r="C280" s="58"/>
      <c r="D280" s="58" t="s">
        <v>78</v>
      </c>
      <c r="E280" s="58"/>
      <c r="F280" s="59"/>
      <c r="G280" s="15">
        <v>873461124</v>
      </c>
      <c r="H280" s="13"/>
      <c r="I280" s="15">
        <v>1043291318</v>
      </c>
      <c r="J280" s="13"/>
    </row>
    <row r="281" spans="2:10" ht="15" hidden="1" customHeight="1">
      <c r="B281" s="57"/>
      <c r="C281" s="58"/>
      <c r="D281" s="58" t="s">
        <v>79</v>
      </c>
      <c r="E281" s="58"/>
      <c r="F281" s="59"/>
      <c r="G281" s="15">
        <v>3617075</v>
      </c>
      <c r="H281" s="13"/>
      <c r="I281" s="15">
        <v>14489279</v>
      </c>
      <c r="J281" s="13"/>
    </row>
    <row r="282" spans="2:10" ht="15" hidden="1" customHeight="1">
      <c r="B282" s="57"/>
      <c r="C282" s="58"/>
      <c r="D282" s="58" t="s">
        <v>80</v>
      </c>
      <c r="E282" s="58"/>
      <c r="F282" s="59"/>
      <c r="G282" s="15">
        <v>33580276</v>
      </c>
      <c r="H282" s="13"/>
      <c r="I282" s="15">
        <v>30719319</v>
      </c>
      <c r="J282" s="13"/>
    </row>
    <row r="283" spans="2:10" ht="15" hidden="1" customHeight="1">
      <c r="B283" s="57"/>
      <c r="C283" s="58"/>
      <c r="D283" s="58" t="s">
        <v>81</v>
      </c>
      <c r="E283" s="58"/>
      <c r="F283" s="59"/>
      <c r="G283" s="15">
        <v>6901116548</v>
      </c>
      <c r="H283" s="13"/>
      <c r="I283" s="15">
        <v>9913555970</v>
      </c>
      <c r="J283" s="13"/>
    </row>
    <row r="284" spans="2:10" ht="15" hidden="1" customHeight="1">
      <c r="B284" s="57"/>
      <c r="C284" s="58"/>
      <c r="D284" s="58" t="s">
        <v>93</v>
      </c>
      <c r="E284" s="58"/>
      <c r="F284" s="59"/>
      <c r="G284" s="15">
        <v>257742936</v>
      </c>
      <c r="H284" s="13"/>
      <c r="I284" s="15">
        <v>323425495</v>
      </c>
      <c r="J284" s="13"/>
    </row>
    <row r="285" spans="2:10" ht="15" hidden="1" customHeight="1">
      <c r="B285" s="57"/>
      <c r="C285" s="58"/>
      <c r="D285" s="58" t="s">
        <v>94</v>
      </c>
      <c r="E285" s="58"/>
      <c r="F285" s="59"/>
      <c r="G285" s="15">
        <v>51274548</v>
      </c>
      <c r="H285" s="13"/>
      <c r="I285" s="15">
        <v>42687051</v>
      </c>
      <c r="J285" s="13"/>
    </row>
    <row r="286" spans="2:10" ht="15" hidden="1" customHeight="1">
      <c r="B286" s="57"/>
      <c r="C286" s="58"/>
      <c r="D286" s="58" t="s">
        <v>95</v>
      </c>
      <c r="E286" s="58"/>
      <c r="F286" s="59"/>
      <c r="G286" s="15">
        <v>2693386435</v>
      </c>
      <c r="H286" s="13"/>
      <c r="I286" s="15">
        <v>2845123327</v>
      </c>
      <c r="J286" s="13"/>
    </row>
    <row r="287" spans="2:10" ht="15" customHeight="1">
      <c r="B287" s="14"/>
      <c r="C287" s="12" t="s">
        <v>360</v>
      </c>
      <c r="D287" s="12"/>
      <c r="E287" s="12"/>
      <c r="F287" s="46"/>
      <c r="G287" s="10" t="s">
        <v>0</v>
      </c>
      <c r="H287" s="11"/>
      <c r="I287" s="10" t="s">
        <v>0</v>
      </c>
      <c r="J287" s="11"/>
    </row>
    <row r="288" spans="2:10" ht="15" customHeight="1">
      <c r="B288" s="14" t="s">
        <v>361</v>
      </c>
      <c r="C288" s="12"/>
      <c r="D288" s="12"/>
      <c r="E288" s="12"/>
      <c r="F288" s="46"/>
      <c r="G288" s="15"/>
      <c r="H288" s="13">
        <f>SUM(H289:H290)</f>
        <v>61364160</v>
      </c>
      <c r="I288" s="15"/>
      <c r="J288" s="13">
        <f>SUM(J289:J290)</f>
        <v>81055410</v>
      </c>
    </row>
    <row r="289" spans="1:10" ht="15" customHeight="1">
      <c r="B289" s="14"/>
      <c r="C289" s="12" t="s">
        <v>356</v>
      </c>
      <c r="D289" s="12"/>
      <c r="E289" s="12"/>
      <c r="F289" s="46"/>
      <c r="G289" s="15"/>
      <c r="H289" s="13">
        <v>61364160</v>
      </c>
      <c r="I289" s="15"/>
      <c r="J289" s="13">
        <v>81055410</v>
      </c>
    </row>
    <row r="290" spans="1:10" ht="15" customHeight="1">
      <c r="B290" s="14"/>
      <c r="C290" s="12" t="s">
        <v>357</v>
      </c>
      <c r="D290" s="12"/>
      <c r="E290" s="12"/>
      <c r="F290" s="46"/>
      <c r="G290" s="15"/>
      <c r="H290" s="13"/>
      <c r="I290" s="15"/>
      <c r="J290" s="13"/>
    </row>
    <row r="291" spans="1:10" ht="15" customHeight="1">
      <c r="A291" s="38"/>
      <c r="B291" s="14" t="s">
        <v>362</v>
      </c>
      <c r="C291" s="12"/>
      <c r="D291" s="12"/>
      <c r="E291" s="12"/>
      <c r="F291" s="46"/>
      <c r="G291" s="15" t="s">
        <v>0</v>
      </c>
      <c r="H291" s="13"/>
      <c r="I291" s="15" t="s">
        <v>0</v>
      </c>
      <c r="J291" s="13"/>
    </row>
    <row r="292" spans="1:10" ht="15" customHeight="1">
      <c r="B292" s="14" t="s">
        <v>363</v>
      </c>
      <c r="C292" s="12"/>
      <c r="D292" s="12"/>
      <c r="E292" s="12"/>
      <c r="F292" s="46"/>
      <c r="G292" s="15" t="s">
        <v>0</v>
      </c>
      <c r="H292" s="13">
        <f>SUM(H293:H295)</f>
        <v>1211229950</v>
      </c>
      <c r="I292" s="15" t="s">
        <v>0</v>
      </c>
      <c r="J292" s="13">
        <f>SUM(J293:J295)</f>
        <v>1585573473</v>
      </c>
    </row>
    <row r="293" spans="1:10" ht="15" customHeight="1">
      <c r="B293" s="14"/>
      <c r="C293" s="12" t="s">
        <v>294</v>
      </c>
      <c r="D293" s="12"/>
      <c r="E293" s="12"/>
      <c r="F293" s="46"/>
      <c r="G293" s="15"/>
      <c r="H293" s="13">
        <v>1009295390</v>
      </c>
      <c r="I293" s="15"/>
      <c r="J293" s="13">
        <v>1441361805</v>
      </c>
    </row>
    <row r="294" spans="1:10" ht="15" customHeight="1">
      <c r="B294" s="14"/>
      <c r="C294" s="12" t="s">
        <v>296</v>
      </c>
      <c r="D294" s="12"/>
      <c r="E294" s="12"/>
      <c r="F294" s="46"/>
      <c r="G294" s="15"/>
      <c r="H294" s="13"/>
      <c r="I294" s="15"/>
      <c r="J294" s="13"/>
    </row>
    <row r="295" spans="1:10" ht="15" customHeight="1">
      <c r="A295" s="38"/>
      <c r="B295" s="14"/>
      <c r="C295" s="12" t="s">
        <v>295</v>
      </c>
      <c r="D295" s="12"/>
      <c r="E295" s="12"/>
      <c r="F295" s="46"/>
      <c r="G295" s="15"/>
      <c r="H295" s="13">
        <v>201934560</v>
      </c>
      <c r="I295" s="15"/>
      <c r="J295" s="13">
        <v>144211668</v>
      </c>
    </row>
    <row r="296" spans="1:10" ht="15" customHeight="1">
      <c r="B296" s="14" t="s">
        <v>344</v>
      </c>
      <c r="C296" s="12"/>
      <c r="D296" s="12"/>
      <c r="E296" s="12"/>
      <c r="F296" s="46"/>
      <c r="G296" s="15" t="s">
        <v>0</v>
      </c>
      <c r="H296" s="13">
        <f>SUM(H297:H300)</f>
        <v>1711465007</v>
      </c>
      <c r="I296" s="15" t="s">
        <v>0</v>
      </c>
      <c r="J296" s="13">
        <f>SUM(J297:J300)</f>
        <v>2126334900</v>
      </c>
    </row>
    <row r="297" spans="1:10" ht="15" customHeight="1">
      <c r="B297" s="14"/>
      <c r="C297" s="12" t="s">
        <v>317</v>
      </c>
      <c r="D297" s="12"/>
      <c r="E297" s="12"/>
      <c r="F297" s="46"/>
      <c r="G297" s="15" t="s">
        <v>0</v>
      </c>
      <c r="H297" s="13"/>
      <c r="I297" s="15" t="s">
        <v>0</v>
      </c>
      <c r="J297" s="13"/>
    </row>
    <row r="298" spans="1:10" ht="15" customHeight="1">
      <c r="B298" s="14"/>
      <c r="C298" s="12" t="s">
        <v>318</v>
      </c>
      <c r="D298" s="12"/>
      <c r="E298" s="12"/>
      <c r="F298" s="46"/>
      <c r="G298" s="15"/>
      <c r="H298" s="13">
        <v>11183328</v>
      </c>
      <c r="I298" s="15"/>
      <c r="J298" s="13">
        <v>4542467</v>
      </c>
    </row>
    <row r="299" spans="1:10" ht="15" customHeight="1">
      <c r="B299" s="14"/>
      <c r="C299" s="12" t="s">
        <v>319</v>
      </c>
      <c r="D299" s="12"/>
      <c r="E299" s="12"/>
      <c r="F299" s="46"/>
      <c r="G299" s="15"/>
      <c r="H299" s="13">
        <v>914613529</v>
      </c>
      <c r="I299" s="15"/>
      <c r="J299" s="13">
        <v>1324749701</v>
      </c>
    </row>
    <row r="300" spans="1:10" ht="15" customHeight="1">
      <c r="B300" s="14"/>
      <c r="C300" s="12" t="s">
        <v>320</v>
      </c>
      <c r="D300" s="12"/>
      <c r="E300" s="12"/>
      <c r="F300" s="46"/>
      <c r="G300" s="15" t="s">
        <v>0</v>
      </c>
      <c r="H300" s="13">
        <f>SUM(G301:G306)</f>
        <v>785668150</v>
      </c>
      <c r="I300" s="15" t="s">
        <v>0</v>
      </c>
      <c r="J300" s="13">
        <f>SUM(I301:I306)</f>
        <v>797042732</v>
      </c>
    </row>
    <row r="301" spans="1:10" ht="15" hidden="1" customHeight="1">
      <c r="B301" s="57"/>
      <c r="C301" s="58"/>
      <c r="D301" s="58" t="s">
        <v>82</v>
      </c>
      <c r="E301" s="58"/>
      <c r="F301" s="59"/>
      <c r="G301" s="15">
        <v>142414310</v>
      </c>
      <c r="H301" s="13"/>
      <c r="I301" s="15">
        <v>143266790</v>
      </c>
      <c r="J301" s="13"/>
    </row>
    <row r="302" spans="1:10" ht="15" hidden="1" customHeight="1">
      <c r="B302" s="57"/>
      <c r="C302" s="58"/>
      <c r="D302" s="58" t="s">
        <v>83</v>
      </c>
      <c r="E302" s="58"/>
      <c r="F302" s="59"/>
      <c r="G302" s="15">
        <v>280421659</v>
      </c>
      <c r="H302" s="13"/>
      <c r="I302" s="15">
        <v>340457469</v>
      </c>
      <c r="J302" s="13"/>
    </row>
    <row r="303" spans="1:10" ht="15" hidden="1" customHeight="1">
      <c r="B303" s="57"/>
      <c r="C303" s="58"/>
      <c r="D303" s="58" t="s">
        <v>84</v>
      </c>
      <c r="E303" s="58"/>
      <c r="F303" s="59"/>
      <c r="G303" s="15">
        <v>312241070</v>
      </c>
      <c r="H303" s="13"/>
      <c r="I303" s="15">
        <v>237804790</v>
      </c>
      <c r="J303" s="13"/>
    </row>
    <row r="304" spans="1:10" ht="15" hidden="1" customHeight="1">
      <c r="B304" s="57"/>
      <c r="C304" s="58"/>
      <c r="D304" s="58" t="s">
        <v>85</v>
      </c>
      <c r="E304" s="58"/>
      <c r="F304" s="59"/>
      <c r="G304" s="15">
        <v>1720000</v>
      </c>
      <c r="H304" s="13"/>
      <c r="I304" s="15">
        <v>2340000</v>
      </c>
      <c r="J304" s="13"/>
    </row>
    <row r="305" spans="2:10" ht="15" hidden="1" customHeight="1">
      <c r="B305" s="57"/>
      <c r="C305" s="58"/>
      <c r="D305" s="58" t="s">
        <v>366</v>
      </c>
      <c r="E305" s="58"/>
      <c r="F305" s="59"/>
      <c r="G305" s="15">
        <v>380700</v>
      </c>
      <c r="H305" s="13"/>
      <c r="I305" s="15">
        <v>360000</v>
      </c>
      <c r="J305" s="13"/>
    </row>
    <row r="306" spans="2:10" ht="15" hidden="1" customHeight="1">
      <c r="B306" s="57"/>
      <c r="C306" s="58"/>
      <c r="D306" s="58" t="s">
        <v>364</v>
      </c>
      <c r="E306" s="58"/>
      <c r="F306" s="59"/>
      <c r="G306" s="15">
        <v>48490411</v>
      </c>
      <c r="H306" s="13"/>
      <c r="I306" s="15">
        <v>72813683</v>
      </c>
      <c r="J306" s="13"/>
    </row>
    <row r="307" spans="2:10" ht="15" hidden="1" customHeight="1">
      <c r="B307" s="57"/>
      <c r="C307" s="58"/>
      <c r="D307" s="58" t="s">
        <v>365</v>
      </c>
      <c r="E307" s="58"/>
      <c r="F307" s="59"/>
      <c r="G307" s="15"/>
      <c r="H307" s="13"/>
      <c r="I307" s="15"/>
      <c r="J307" s="13"/>
    </row>
    <row r="308" spans="2:10" ht="15" customHeight="1">
      <c r="B308" s="14" t="s">
        <v>218</v>
      </c>
      <c r="C308" s="12"/>
      <c r="D308" s="12"/>
      <c r="E308" s="12"/>
      <c r="F308" s="46"/>
      <c r="G308" s="15" t="s">
        <v>0</v>
      </c>
      <c r="H308" s="13">
        <f>SUM(H202,H242,H255,H257,H271,H273,H288,H291,H292,H296)</f>
        <v>2829978154145</v>
      </c>
      <c r="I308" s="15" t="s">
        <v>0</v>
      </c>
      <c r="J308" s="13">
        <f>SUM(J202,J242,J255,J257,J271,J273,J288,J291,J292,J296)</f>
        <v>2296829490110</v>
      </c>
    </row>
    <row r="309" spans="2:10" ht="15" customHeight="1">
      <c r="B309" s="14" t="s">
        <v>219</v>
      </c>
      <c r="C309" s="12"/>
      <c r="D309" s="12"/>
      <c r="E309" s="12"/>
      <c r="F309" s="46"/>
      <c r="G309" s="15" t="s">
        <v>0</v>
      </c>
      <c r="H309" s="13" t="s">
        <v>0</v>
      </c>
      <c r="I309" s="15" t="s">
        <v>0</v>
      </c>
      <c r="J309" s="13" t="s">
        <v>0</v>
      </c>
    </row>
    <row r="310" spans="2:10" ht="15" customHeight="1">
      <c r="B310" s="14" t="s">
        <v>220</v>
      </c>
      <c r="C310" s="12"/>
      <c r="D310" s="12"/>
      <c r="E310" s="12"/>
      <c r="F310" s="46"/>
      <c r="G310" s="15" t="s">
        <v>0</v>
      </c>
      <c r="H310" s="13">
        <f>SUM(H311)</f>
        <v>202405950000</v>
      </c>
      <c r="I310" s="15" t="s">
        <v>0</v>
      </c>
      <c r="J310" s="13">
        <f>SUM(J311)</f>
        <v>202405950000</v>
      </c>
    </row>
    <row r="311" spans="2:10" ht="15" customHeight="1">
      <c r="B311" s="14"/>
      <c r="C311" s="12" t="s">
        <v>221</v>
      </c>
      <c r="D311" s="12"/>
      <c r="E311" s="12"/>
      <c r="F311" s="46"/>
      <c r="G311" s="15" t="s">
        <v>0</v>
      </c>
      <c r="H311" s="13">
        <v>202405950000</v>
      </c>
      <c r="I311" s="15"/>
      <c r="J311" s="13">
        <v>202405950000</v>
      </c>
    </row>
    <row r="312" spans="2:10" ht="15" customHeight="1">
      <c r="B312" s="14" t="s">
        <v>222</v>
      </c>
      <c r="C312" s="12"/>
      <c r="D312" s="12"/>
      <c r="E312" s="12"/>
      <c r="F312" s="46"/>
      <c r="G312" s="15" t="s">
        <v>0</v>
      </c>
      <c r="H312" s="13">
        <f>SUM(H313:H315)</f>
        <v>8317433789</v>
      </c>
      <c r="I312" s="15" t="s">
        <v>0</v>
      </c>
      <c r="J312" s="13">
        <f>SUM(J313:J315)</f>
        <v>8317433789</v>
      </c>
    </row>
    <row r="313" spans="2:10" ht="15" customHeight="1">
      <c r="B313" s="14"/>
      <c r="C313" s="12" t="s">
        <v>223</v>
      </c>
      <c r="D313" s="12"/>
      <c r="E313" s="12"/>
      <c r="F313" s="46"/>
      <c r="G313" s="15" t="s">
        <v>0</v>
      </c>
      <c r="H313" s="13">
        <v>8312831975</v>
      </c>
      <c r="I313" s="15" t="s">
        <v>0</v>
      </c>
      <c r="J313" s="13">
        <v>8312831975</v>
      </c>
    </row>
    <row r="314" spans="2:10" ht="15" customHeight="1">
      <c r="B314" s="14"/>
      <c r="C314" s="12" t="s">
        <v>224</v>
      </c>
      <c r="D314" s="12"/>
      <c r="E314" s="12"/>
      <c r="F314" s="46"/>
      <c r="G314" s="15" t="s">
        <v>0</v>
      </c>
      <c r="H314" s="13">
        <v>1505390</v>
      </c>
      <c r="I314" s="15" t="s">
        <v>0</v>
      </c>
      <c r="J314" s="13">
        <v>1505390</v>
      </c>
    </row>
    <row r="315" spans="2:10" ht="15" customHeight="1">
      <c r="B315" s="14"/>
      <c r="C315" s="12" t="s">
        <v>225</v>
      </c>
      <c r="D315" s="12"/>
      <c r="E315" s="12"/>
      <c r="F315" s="46"/>
      <c r="G315" s="15" t="s">
        <v>0</v>
      </c>
      <c r="H315" s="13">
        <f>G316</f>
        <v>3096424</v>
      </c>
      <c r="I315" s="15" t="s">
        <v>0</v>
      </c>
      <c r="J315" s="13">
        <f>I316</f>
        <v>3096424</v>
      </c>
    </row>
    <row r="316" spans="2:10" ht="15" hidden="1" customHeight="1">
      <c r="B316" s="57"/>
      <c r="C316" s="58"/>
      <c r="D316" s="58" t="s">
        <v>86</v>
      </c>
      <c r="E316" s="58"/>
      <c r="F316" s="59"/>
      <c r="G316" s="15">
        <v>3096424</v>
      </c>
      <c r="H316" s="13"/>
      <c r="I316" s="15">
        <v>3096424</v>
      </c>
      <c r="J316" s="13"/>
    </row>
    <row r="317" spans="2:10" ht="15" customHeight="1">
      <c r="B317" s="14" t="s">
        <v>345</v>
      </c>
      <c r="C317" s="12"/>
      <c r="D317" s="12"/>
      <c r="E317" s="12"/>
      <c r="F317" s="46"/>
      <c r="G317" s="15" t="s">
        <v>0</v>
      </c>
      <c r="H317" s="11">
        <f>SUM(H318,H319)</f>
        <v>-41830712080</v>
      </c>
      <c r="I317" s="15" t="s">
        <v>0</v>
      </c>
      <c r="J317" s="11">
        <f>SUM(J318,J319)</f>
        <v>-40944125180</v>
      </c>
    </row>
    <row r="318" spans="2:10" ht="15" customHeight="1">
      <c r="B318" s="14"/>
      <c r="C318" s="12" t="s">
        <v>226</v>
      </c>
      <c r="D318" s="12"/>
      <c r="E318" s="12"/>
      <c r="F318" s="46"/>
      <c r="G318" s="15" t="s">
        <v>0</v>
      </c>
      <c r="H318" s="11">
        <v>-41830712080</v>
      </c>
      <c r="I318" s="15" t="s">
        <v>0</v>
      </c>
      <c r="J318" s="11">
        <v>-40944125180</v>
      </c>
    </row>
    <row r="319" spans="2:10" ht="15" customHeight="1">
      <c r="B319" s="14"/>
      <c r="C319" s="12" t="s">
        <v>278</v>
      </c>
      <c r="D319" s="12"/>
      <c r="E319" s="12"/>
      <c r="F319" s="46"/>
      <c r="G319" s="15"/>
      <c r="H319" s="11"/>
      <c r="I319" s="15"/>
      <c r="J319" s="11"/>
    </row>
    <row r="320" spans="2:10" ht="15" customHeight="1">
      <c r="B320" s="14" t="s">
        <v>346</v>
      </c>
      <c r="C320" s="12"/>
      <c r="D320" s="12"/>
      <c r="E320" s="12"/>
      <c r="F320" s="46"/>
      <c r="G320" s="15" t="s">
        <v>0</v>
      </c>
      <c r="H320" s="11">
        <f>SUM(H321:H322)</f>
        <v>57700059</v>
      </c>
      <c r="I320" s="15" t="s">
        <v>0</v>
      </c>
      <c r="J320" s="11">
        <f>SUM(J321:J322)</f>
        <v>-799477304</v>
      </c>
    </row>
    <row r="321" spans="1:10" ht="15" customHeight="1">
      <c r="B321" s="14"/>
      <c r="C321" s="12" t="s">
        <v>227</v>
      </c>
      <c r="D321" s="12"/>
      <c r="E321" s="12"/>
      <c r="F321" s="46"/>
      <c r="G321" s="15" t="s">
        <v>0</v>
      </c>
      <c r="H321" s="11">
        <v>57700059</v>
      </c>
      <c r="I321" s="15" t="s">
        <v>0</v>
      </c>
      <c r="J321" s="11">
        <v>-799477304</v>
      </c>
    </row>
    <row r="322" spans="1:10" ht="15" customHeight="1">
      <c r="B322" s="14"/>
      <c r="C322" s="12" t="s">
        <v>279</v>
      </c>
      <c r="D322" s="12"/>
      <c r="E322" s="12"/>
      <c r="F322" s="46"/>
      <c r="G322" s="15"/>
      <c r="H322" s="11"/>
      <c r="I322" s="15"/>
      <c r="J322" s="11"/>
    </row>
    <row r="323" spans="1:10" ht="15" customHeight="1">
      <c r="B323" s="14" t="s">
        <v>347</v>
      </c>
      <c r="C323" s="12"/>
      <c r="D323" s="12"/>
      <c r="E323" s="12"/>
      <c r="F323" s="46"/>
      <c r="G323" s="15" t="s">
        <v>0</v>
      </c>
      <c r="H323" s="13">
        <f>SUM(H324:H328)</f>
        <v>191679309398</v>
      </c>
      <c r="I323" s="15" t="s">
        <v>0</v>
      </c>
      <c r="J323" s="13">
        <f>SUM(J324:J328)</f>
        <v>203446819369</v>
      </c>
    </row>
    <row r="324" spans="1:10" ht="15" customHeight="1">
      <c r="B324" s="14"/>
      <c r="C324" s="12" t="s">
        <v>280</v>
      </c>
      <c r="D324" s="12"/>
      <c r="E324" s="12"/>
      <c r="F324" s="46"/>
      <c r="G324" s="15" t="s">
        <v>0</v>
      </c>
      <c r="H324" s="13">
        <v>4590393807</v>
      </c>
      <c r="I324" s="15" t="s">
        <v>0</v>
      </c>
      <c r="J324" s="13">
        <v>2740316459</v>
      </c>
    </row>
    <row r="325" spans="1:10" ht="15" customHeight="1">
      <c r="B325" s="14"/>
      <c r="C325" s="12" t="s">
        <v>281</v>
      </c>
      <c r="D325" s="12"/>
      <c r="E325" s="12"/>
      <c r="F325" s="46"/>
      <c r="G325" s="10" t="s">
        <v>0</v>
      </c>
      <c r="H325" s="63">
        <v>2022340469</v>
      </c>
      <c r="I325" s="10" t="s">
        <v>0</v>
      </c>
      <c r="J325" s="63">
        <v>2036521787</v>
      </c>
    </row>
    <row r="326" spans="1:10" ht="15" customHeight="1">
      <c r="B326" s="14"/>
      <c r="C326" s="12" t="s">
        <v>282</v>
      </c>
      <c r="D326" s="12"/>
      <c r="E326" s="12"/>
      <c r="F326" s="46"/>
      <c r="G326" s="15" t="s">
        <v>0</v>
      </c>
      <c r="H326" s="13"/>
      <c r="I326" s="15" t="s">
        <v>0</v>
      </c>
      <c r="J326" s="13"/>
    </row>
    <row r="327" spans="1:10" ht="15" customHeight="1">
      <c r="B327" s="14"/>
      <c r="C327" s="12" t="s">
        <v>228</v>
      </c>
      <c r="D327" s="12"/>
      <c r="E327" s="12"/>
      <c r="F327" s="46"/>
      <c r="G327" s="15" t="s">
        <v>0</v>
      </c>
      <c r="H327" s="13"/>
      <c r="I327" s="15" t="s">
        <v>0</v>
      </c>
      <c r="J327" s="13"/>
    </row>
    <row r="328" spans="1:10" ht="15" customHeight="1">
      <c r="A328" s="38"/>
      <c r="B328" s="14"/>
      <c r="C328" s="12" t="s">
        <v>283</v>
      </c>
      <c r="D328" s="12"/>
      <c r="E328" s="12"/>
      <c r="F328" s="46"/>
      <c r="G328" s="15"/>
      <c r="H328" s="13">
        <v>185066575122</v>
      </c>
      <c r="I328" s="15"/>
      <c r="J328" s="13">
        <v>198669981123</v>
      </c>
    </row>
    <row r="329" spans="1:10" ht="15" hidden="1" customHeight="1">
      <c r="A329" s="36"/>
      <c r="B329" s="57"/>
      <c r="C329" s="58"/>
      <c r="D329" s="58" t="s">
        <v>87</v>
      </c>
      <c r="E329" s="58"/>
      <c r="F329" s="59"/>
      <c r="G329" s="15">
        <v>6733263509</v>
      </c>
      <c r="H329" s="13"/>
      <c r="I329" s="15">
        <v>24362146673</v>
      </c>
      <c r="J329" s="13"/>
    </row>
    <row r="330" spans="1:10" ht="15" customHeight="1">
      <c r="B330" s="14" t="s">
        <v>284</v>
      </c>
      <c r="C330" s="12"/>
      <c r="D330" s="12"/>
      <c r="E330" s="12"/>
      <c r="F330" s="46"/>
      <c r="G330" s="15" t="s">
        <v>0</v>
      </c>
      <c r="H330" s="13">
        <f>SUM(H310,H312,H317,H320,H323)</f>
        <v>360629681166</v>
      </c>
      <c r="I330" s="15" t="s">
        <v>0</v>
      </c>
      <c r="J330" s="13">
        <f>SUM(J310,J312,J317,J320,J323)</f>
        <v>372426600674</v>
      </c>
    </row>
    <row r="331" spans="1:10" ht="15" customHeight="1">
      <c r="B331" s="30" t="s">
        <v>229</v>
      </c>
      <c r="C331" s="31"/>
      <c r="D331" s="31"/>
      <c r="E331" s="31"/>
      <c r="F331" s="56"/>
      <c r="G331" s="32" t="s">
        <v>0</v>
      </c>
      <c r="H331" s="33">
        <f>H308+H330</f>
        <v>3190607835311</v>
      </c>
      <c r="I331" s="32" t="s">
        <v>0</v>
      </c>
      <c r="J331" s="33">
        <f>J308+J330</f>
        <v>2669256090784</v>
      </c>
    </row>
  </sheetData>
  <autoFilter ref="B7:J331">
    <filterColumn colId="0" showButton="0">
      <colorFilter dxfId="1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B7:F7"/>
    <mergeCell ref="G4:J4"/>
    <mergeCell ref="G5:J5"/>
    <mergeCell ref="G2:J2"/>
    <mergeCell ref="G7:H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8 I106 I124 I133 I149 I260 G38 G106 G124 G133 G149 G2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tabColor rgb="FF002060"/>
    <pageSetUpPr fitToPage="1"/>
  </sheetPr>
  <dimension ref="A1:L135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77"/>
      <c r="J2" s="77"/>
      <c r="K2" s="77"/>
      <c r="L2" s="77"/>
    </row>
    <row r="3" spans="1:12" ht="15" customHeight="1">
      <c r="H3" s="62" t="s">
        <v>375</v>
      </c>
    </row>
    <row r="4" spans="1:12" ht="15" customHeight="1">
      <c r="H4" s="62" t="s">
        <v>104</v>
      </c>
      <c r="I4" s="69"/>
      <c r="J4" s="69"/>
      <c r="K4" s="69"/>
      <c r="L4" s="69"/>
    </row>
    <row r="5" spans="1:12" s="60" customFormat="1" ht="15" customHeight="1">
      <c r="I5" s="69"/>
      <c r="J5" s="69"/>
      <c r="K5" s="69"/>
      <c r="L5" s="69"/>
    </row>
    <row r="6" spans="1:12" s="35" customFormat="1" ht="15" customHeight="1">
      <c r="B6" s="35" t="s">
        <v>105</v>
      </c>
      <c r="J6" s="40"/>
      <c r="L6" s="40"/>
    </row>
    <row r="7" spans="1:12" ht="15" customHeight="1">
      <c r="A7" s="61"/>
      <c r="B7" s="74"/>
      <c r="C7" s="75"/>
      <c r="D7" s="75"/>
      <c r="E7" s="75"/>
      <c r="F7" s="75"/>
      <c r="G7" s="75"/>
      <c r="H7" s="76"/>
      <c r="I7" s="73" t="s">
        <v>451</v>
      </c>
      <c r="J7" s="72"/>
      <c r="K7" s="73" t="s">
        <v>450</v>
      </c>
      <c r="L7" s="72"/>
    </row>
    <row r="8" spans="1:12" s="7" customFormat="1" ht="15" customHeight="1">
      <c r="B8" s="16" t="s">
        <v>331</v>
      </c>
      <c r="C8" s="17"/>
      <c r="D8" s="17"/>
      <c r="E8" s="8"/>
      <c r="F8" s="8"/>
      <c r="G8" s="8"/>
      <c r="H8" s="9"/>
      <c r="I8" s="22"/>
      <c r="J8" s="23">
        <f>SUM(J9,J19,J29,J34,J39,J42,J45)</f>
        <v>150640989747</v>
      </c>
      <c r="K8" s="22"/>
      <c r="L8" s="23">
        <f>SUM(L9,L19,L29,L34,L39,L42,L45)</f>
        <v>174211417504</v>
      </c>
    </row>
    <row r="9" spans="1:12" ht="15" customHeight="1">
      <c r="B9" s="18"/>
      <c r="C9" s="19" t="s">
        <v>335</v>
      </c>
      <c r="D9" s="19"/>
      <c r="E9" s="3"/>
      <c r="F9" s="3"/>
      <c r="G9" s="3"/>
      <c r="H9" s="4"/>
      <c r="I9" s="10"/>
      <c r="J9" s="11">
        <f>SUM(I10:I18)</f>
        <v>17138352074</v>
      </c>
      <c r="K9" s="10"/>
      <c r="L9" s="11">
        <f>SUM(K10:K18)</f>
        <v>17185371854</v>
      </c>
    </row>
    <row r="10" spans="1:12" ht="15" customHeight="1">
      <c r="B10" s="18"/>
      <c r="C10" s="19"/>
      <c r="D10" s="19" t="s">
        <v>106</v>
      </c>
      <c r="E10" s="3"/>
      <c r="F10" s="3"/>
      <c r="G10" s="3"/>
      <c r="H10" s="4"/>
      <c r="I10" s="10">
        <v>10754608992</v>
      </c>
      <c r="J10" s="11" t="s">
        <v>0</v>
      </c>
      <c r="K10" s="10">
        <v>12204859505</v>
      </c>
      <c r="L10" s="11" t="s">
        <v>0</v>
      </c>
    </row>
    <row r="11" spans="1:12" ht="15" customHeight="1">
      <c r="B11" s="18"/>
      <c r="C11" s="19"/>
      <c r="D11" s="19" t="s">
        <v>107</v>
      </c>
      <c r="E11" s="3"/>
      <c r="F11" s="3"/>
      <c r="G11" s="3"/>
      <c r="H11" s="4"/>
      <c r="I11" s="10">
        <v>3218335161</v>
      </c>
      <c r="J11" s="11" t="s">
        <v>0</v>
      </c>
      <c r="K11" s="10">
        <v>3186648592</v>
      </c>
      <c r="L11" s="11" t="s">
        <v>0</v>
      </c>
    </row>
    <row r="12" spans="1:12" ht="15" customHeight="1">
      <c r="B12" s="18"/>
      <c r="C12" s="19"/>
      <c r="D12" s="19" t="s">
        <v>108</v>
      </c>
      <c r="E12" s="3"/>
      <c r="F12" s="3"/>
      <c r="G12" s="3"/>
      <c r="H12" s="4"/>
      <c r="I12" s="10">
        <v>14000000</v>
      </c>
      <c r="J12" s="11" t="s">
        <v>0</v>
      </c>
      <c r="K12" s="10">
        <v>10000000</v>
      </c>
      <c r="L12" s="11" t="s">
        <v>0</v>
      </c>
    </row>
    <row r="13" spans="1:12" ht="15" customHeight="1">
      <c r="B13" s="18"/>
      <c r="C13" s="19"/>
      <c r="D13" s="19" t="s">
        <v>109</v>
      </c>
      <c r="E13" s="3"/>
      <c r="F13" s="3"/>
      <c r="G13" s="3"/>
      <c r="H13" s="4"/>
      <c r="I13" s="10">
        <v>661534263</v>
      </c>
      <c r="J13" s="11" t="s">
        <v>0</v>
      </c>
      <c r="K13" s="10">
        <v>439137263</v>
      </c>
      <c r="L13" s="11" t="s">
        <v>0</v>
      </c>
    </row>
    <row r="14" spans="1:12" ht="15" customHeight="1">
      <c r="B14" s="18"/>
      <c r="C14" s="19"/>
      <c r="D14" s="19" t="s">
        <v>110</v>
      </c>
      <c r="E14" s="3"/>
      <c r="F14" s="3"/>
      <c r="G14" s="3"/>
      <c r="H14" s="4"/>
      <c r="I14" s="10">
        <v>117130462</v>
      </c>
      <c r="J14" s="11" t="s">
        <v>0</v>
      </c>
      <c r="K14" s="10">
        <v>109395964</v>
      </c>
      <c r="L14" s="11" t="s">
        <v>0</v>
      </c>
    </row>
    <row r="15" spans="1:12" ht="15" customHeight="1">
      <c r="B15" s="18"/>
      <c r="C15" s="19"/>
      <c r="D15" s="19" t="s">
        <v>111</v>
      </c>
      <c r="E15" s="3"/>
      <c r="F15" s="3"/>
      <c r="G15" s="3"/>
      <c r="H15" s="4"/>
      <c r="I15" s="10">
        <v>1928396152</v>
      </c>
      <c r="J15" s="11" t="s">
        <v>0</v>
      </c>
      <c r="K15" s="10">
        <v>783981819</v>
      </c>
      <c r="L15" s="11" t="s">
        <v>0</v>
      </c>
    </row>
    <row r="16" spans="1:12" ht="15" customHeight="1">
      <c r="B16" s="18"/>
      <c r="C16" s="19"/>
      <c r="D16" s="19" t="s">
        <v>112</v>
      </c>
      <c r="E16" s="3"/>
      <c r="F16" s="3"/>
      <c r="G16" s="3"/>
      <c r="H16" s="4"/>
      <c r="I16" s="10"/>
      <c r="J16" s="11" t="s">
        <v>0</v>
      </c>
      <c r="K16" s="10"/>
      <c r="L16" s="11" t="s">
        <v>0</v>
      </c>
    </row>
    <row r="17" spans="1:12" ht="15" customHeight="1">
      <c r="B17" s="18"/>
      <c r="C17" s="19"/>
      <c r="D17" s="19" t="s">
        <v>113</v>
      </c>
      <c r="E17" s="3"/>
      <c r="F17" s="3"/>
      <c r="G17" s="3"/>
      <c r="H17" s="4"/>
      <c r="I17" s="10"/>
      <c r="J17" s="11" t="s">
        <v>0</v>
      </c>
      <c r="K17" s="10">
        <v>1500000</v>
      </c>
      <c r="L17" s="11" t="s">
        <v>0</v>
      </c>
    </row>
    <row r="18" spans="1:12" ht="15" customHeight="1">
      <c r="B18" s="18"/>
      <c r="C18" s="19"/>
      <c r="D18" s="19" t="s">
        <v>114</v>
      </c>
      <c r="E18" s="3"/>
      <c r="F18" s="3"/>
      <c r="G18" s="3"/>
      <c r="H18" s="4"/>
      <c r="I18" s="10">
        <v>444347044</v>
      </c>
      <c r="J18" s="11"/>
      <c r="K18" s="10">
        <v>449848711</v>
      </c>
      <c r="L18" s="11"/>
    </row>
    <row r="19" spans="1:12" ht="15" customHeight="1">
      <c r="B19" s="18"/>
      <c r="C19" s="19" t="s">
        <v>126</v>
      </c>
      <c r="D19" s="19"/>
      <c r="E19" s="3"/>
      <c r="F19" s="3"/>
      <c r="G19" s="3"/>
      <c r="H19" s="4"/>
      <c r="I19" s="10"/>
      <c r="J19" s="11">
        <f>SUM(I20:I28)</f>
        <v>32651019723</v>
      </c>
      <c r="K19" s="10"/>
      <c r="L19" s="11">
        <f>SUM(K20:K28)</f>
        <v>28873433563</v>
      </c>
    </row>
    <row r="20" spans="1:12" ht="15" customHeight="1">
      <c r="B20" s="18"/>
      <c r="C20" s="19"/>
      <c r="D20" s="19" t="s">
        <v>404</v>
      </c>
      <c r="E20" s="3"/>
      <c r="F20" s="3"/>
      <c r="G20" s="3"/>
      <c r="H20" s="4"/>
      <c r="I20" s="10">
        <v>17811167898</v>
      </c>
      <c r="J20" s="11"/>
      <c r="K20" s="10">
        <v>23050097609</v>
      </c>
      <c r="L20" s="11"/>
    </row>
    <row r="21" spans="1:12" ht="15" customHeight="1">
      <c r="B21" s="18"/>
      <c r="C21" s="19"/>
      <c r="D21" s="19" t="s">
        <v>405</v>
      </c>
      <c r="E21" s="3"/>
      <c r="F21" s="3"/>
      <c r="G21" s="3"/>
      <c r="H21" s="4"/>
      <c r="I21" s="10">
        <v>5893207755</v>
      </c>
      <c r="J21" s="11" t="s">
        <v>0</v>
      </c>
      <c r="K21" s="10">
        <v>4045752836</v>
      </c>
      <c r="L21" s="11" t="s">
        <v>0</v>
      </c>
    </row>
    <row r="22" spans="1:12" ht="15" customHeight="1">
      <c r="B22" s="18"/>
      <c r="C22" s="19"/>
      <c r="D22" s="19" t="s">
        <v>406</v>
      </c>
      <c r="E22" s="3"/>
      <c r="F22" s="3"/>
      <c r="G22" s="3"/>
      <c r="H22" s="4"/>
      <c r="I22" s="10">
        <v>764763533</v>
      </c>
      <c r="J22" s="11" t="s">
        <v>0</v>
      </c>
      <c r="K22" s="10">
        <v>377236146</v>
      </c>
      <c r="L22" s="11" t="s">
        <v>0</v>
      </c>
    </row>
    <row r="23" spans="1:12" ht="15" customHeight="1">
      <c r="B23" s="18"/>
      <c r="C23" s="19"/>
      <c r="D23" s="19" t="s">
        <v>407</v>
      </c>
      <c r="E23" s="3"/>
      <c r="F23" s="3"/>
      <c r="G23" s="3"/>
      <c r="H23" s="4"/>
      <c r="I23" s="10">
        <v>367006567</v>
      </c>
      <c r="J23" s="11"/>
      <c r="K23" s="10"/>
      <c r="L23" s="11"/>
    </row>
    <row r="24" spans="1:12" ht="15" customHeight="1">
      <c r="B24" s="18"/>
      <c r="C24" s="19"/>
      <c r="D24" s="19" t="s">
        <v>408</v>
      </c>
      <c r="E24" s="3"/>
      <c r="F24" s="3"/>
      <c r="G24" s="3"/>
      <c r="H24" s="4"/>
      <c r="I24" s="10">
        <v>571425148</v>
      </c>
      <c r="J24" s="11"/>
      <c r="K24" s="10"/>
      <c r="L24" s="11"/>
    </row>
    <row r="25" spans="1:12" ht="15" customHeight="1">
      <c r="B25" s="18"/>
      <c r="C25" s="19"/>
      <c r="D25" s="19" t="s">
        <v>409</v>
      </c>
      <c r="E25" s="3"/>
      <c r="F25" s="3"/>
      <c r="G25" s="3"/>
      <c r="H25" s="4"/>
      <c r="I25" s="10">
        <v>5945311967</v>
      </c>
      <c r="J25" s="11"/>
      <c r="K25" s="10"/>
      <c r="L25" s="11"/>
    </row>
    <row r="26" spans="1:12" ht="15" customHeight="1">
      <c r="B26" s="18"/>
      <c r="C26" s="19"/>
      <c r="D26" s="19" t="s">
        <v>410</v>
      </c>
      <c r="E26" s="3"/>
      <c r="F26" s="3"/>
      <c r="G26" s="3"/>
      <c r="H26" s="4"/>
      <c r="I26" s="10"/>
      <c r="J26" s="11" t="s">
        <v>0</v>
      </c>
      <c r="K26" s="10"/>
      <c r="L26" s="11" t="s">
        <v>0</v>
      </c>
    </row>
    <row r="27" spans="1:12" ht="15" customHeight="1">
      <c r="B27" s="18"/>
      <c r="C27" s="19"/>
      <c r="D27" s="19" t="s">
        <v>411</v>
      </c>
      <c r="E27" s="3"/>
      <c r="F27" s="3"/>
      <c r="G27" s="3"/>
      <c r="H27" s="4"/>
      <c r="I27" s="10">
        <v>107956500</v>
      </c>
      <c r="J27" s="11"/>
      <c r="K27" s="10"/>
      <c r="L27" s="11"/>
    </row>
    <row r="28" spans="1:12" ht="15" customHeight="1">
      <c r="B28" s="18"/>
      <c r="C28" s="19"/>
      <c r="D28" s="19" t="s">
        <v>412</v>
      </c>
      <c r="E28" s="3"/>
      <c r="F28" s="3"/>
      <c r="G28" s="3"/>
      <c r="H28" s="4"/>
      <c r="I28" s="10">
        <v>1190180355</v>
      </c>
      <c r="J28" s="11"/>
      <c r="K28" s="10">
        <v>1400346972</v>
      </c>
      <c r="L28" s="11"/>
    </row>
    <row r="29" spans="1:12" ht="15" customHeight="1">
      <c r="B29" s="18"/>
      <c r="C29" s="19" t="s">
        <v>127</v>
      </c>
      <c r="D29" s="19"/>
      <c r="E29" s="3"/>
      <c r="F29" s="3"/>
      <c r="G29" s="3"/>
      <c r="H29" s="4"/>
      <c r="I29" s="10"/>
      <c r="J29" s="11">
        <f>SUM(I30:I33)</f>
        <v>77829341890</v>
      </c>
      <c r="K29" s="10"/>
      <c r="L29" s="11">
        <f>SUM(K30:K33)</f>
        <v>109533966051</v>
      </c>
    </row>
    <row r="30" spans="1:12" ht="15" customHeight="1">
      <c r="A30" s="37"/>
      <c r="B30" s="18"/>
      <c r="C30" s="19"/>
      <c r="D30" s="19" t="s">
        <v>128</v>
      </c>
      <c r="E30" s="3"/>
      <c r="F30" s="3"/>
      <c r="G30" s="3"/>
      <c r="H30" s="4"/>
      <c r="I30" s="10">
        <v>72059603470</v>
      </c>
      <c r="J30" s="11" t="s">
        <v>0</v>
      </c>
      <c r="K30" s="10">
        <v>105267807303</v>
      </c>
      <c r="L30" s="11" t="s">
        <v>0</v>
      </c>
    </row>
    <row r="31" spans="1:12" ht="15" customHeight="1">
      <c r="A31" s="37"/>
      <c r="B31" s="18"/>
      <c r="C31" s="19"/>
      <c r="D31" s="19" t="s">
        <v>115</v>
      </c>
      <c r="E31" s="3"/>
      <c r="F31" s="3"/>
      <c r="G31" s="3"/>
      <c r="H31" s="4"/>
      <c r="I31" s="10">
        <v>5561032123</v>
      </c>
      <c r="J31" s="11"/>
      <c r="K31" s="10">
        <v>4266148070</v>
      </c>
      <c r="L31" s="11"/>
    </row>
    <row r="32" spans="1:12" ht="15" customHeight="1">
      <c r="A32" s="37"/>
      <c r="B32" s="18"/>
      <c r="C32" s="19"/>
      <c r="D32" s="19" t="s">
        <v>116</v>
      </c>
      <c r="E32" s="3"/>
      <c r="F32" s="3"/>
      <c r="G32" s="3"/>
      <c r="H32" s="4"/>
      <c r="I32" s="10"/>
      <c r="J32" s="11" t="s">
        <v>0</v>
      </c>
      <c r="K32" s="10">
        <v>10678</v>
      </c>
      <c r="L32" s="11" t="s">
        <v>0</v>
      </c>
    </row>
    <row r="33" spans="1:12" ht="15" customHeight="1">
      <c r="A33" s="37"/>
      <c r="B33" s="18"/>
      <c r="C33" s="19"/>
      <c r="D33" s="19" t="s">
        <v>117</v>
      </c>
      <c r="E33" s="3"/>
      <c r="F33" s="3"/>
      <c r="G33" s="3"/>
      <c r="H33" s="4"/>
      <c r="I33" s="10">
        <v>208706297</v>
      </c>
      <c r="J33" s="11"/>
      <c r="K33" s="10"/>
      <c r="L33" s="11"/>
    </row>
    <row r="34" spans="1:12" ht="15" customHeight="1">
      <c r="B34" s="18"/>
      <c r="C34" s="19" t="s">
        <v>336</v>
      </c>
      <c r="D34" s="19"/>
      <c r="E34" s="3"/>
      <c r="F34" s="3"/>
      <c r="G34" s="3"/>
      <c r="H34" s="4"/>
      <c r="I34" s="10"/>
      <c r="J34" s="11">
        <f>SUM(I35:I38)</f>
        <v>14382614601</v>
      </c>
      <c r="K34" s="10"/>
      <c r="L34" s="11">
        <f>SUM(K35:K38)</f>
        <v>15262832365</v>
      </c>
    </row>
    <row r="35" spans="1:12" ht="15" customHeight="1">
      <c r="B35" s="18"/>
      <c r="C35" s="19"/>
      <c r="D35" s="19" t="s">
        <v>129</v>
      </c>
      <c r="E35" s="3"/>
      <c r="F35" s="3"/>
      <c r="G35" s="3"/>
      <c r="H35" s="4"/>
      <c r="I35" s="10">
        <v>543824103</v>
      </c>
      <c r="J35" s="11" t="s">
        <v>0</v>
      </c>
      <c r="K35" s="10">
        <v>682270673</v>
      </c>
      <c r="L35" s="11" t="s">
        <v>0</v>
      </c>
    </row>
    <row r="36" spans="1:12" ht="15" customHeight="1">
      <c r="B36" s="18"/>
      <c r="C36" s="19"/>
      <c r="D36" s="19" t="s">
        <v>118</v>
      </c>
      <c r="E36" s="3"/>
      <c r="F36" s="3"/>
      <c r="G36" s="3"/>
      <c r="H36" s="4"/>
      <c r="I36" s="10">
        <v>7327237754</v>
      </c>
      <c r="J36" s="11" t="s">
        <v>0</v>
      </c>
      <c r="K36" s="10">
        <v>7563915143</v>
      </c>
      <c r="L36" s="11" t="s">
        <v>0</v>
      </c>
    </row>
    <row r="37" spans="1:12" ht="15" customHeight="1">
      <c r="A37" s="36"/>
      <c r="B37" s="18"/>
      <c r="C37" s="19"/>
      <c r="D37" s="19" t="s">
        <v>119</v>
      </c>
      <c r="E37" s="3"/>
      <c r="F37" s="3"/>
      <c r="G37" s="3"/>
      <c r="H37" s="4"/>
      <c r="I37" s="10">
        <v>6384491100</v>
      </c>
      <c r="J37" s="11" t="s">
        <v>0</v>
      </c>
      <c r="K37" s="10">
        <v>6505850830</v>
      </c>
      <c r="L37" s="11" t="s">
        <v>0</v>
      </c>
    </row>
    <row r="38" spans="1:12" ht="15" customHeight="1">
      <c r="B38" s="18"/>
      <c r="C38" s="19"/>
      <c r="D38" s="19" t="s">
        <v>130</v>
      </c>
      <c r="E38" s="3"/>
      <c r="F38" s="3"/>
      <c r="G38" s="3"/>
      <c r="H38" s="4"/>
      <c r="I38" s="10">
        <v>127061644</v>
      </c>
      <c r="J38" s="11" t="s">
        <v>0</v>
      </c>
      <c r="K38" s="10">
        <v>510795719</v>
      </c>
      <c r="L38" s="11" t="s">
        <v>0</v>
      </c>
    </row>
    <row r="39" spans="1:12" ht="15" customHeight="1">
      <c r="B39" s="18"/>
      <c r="C39" s="19" t="s">
        <v>131</v>
      </c>
      <c r="D39" s="19"/>
      <c r="E39" s="3"/>
      <c r="F39" s="3"/>
      <c r="G39" s="3"/>
      <c r="H39" s="4"/>
      <c r="I39" s="10"/>
      <c r="J39" s="13">
        <f>SUM(I40:I41)</f>
        <v>0</v>
      </c>
      <c r="K39" s="10"/>
      <c r="L39" s="13">
        <f>SUM(K40:K41)</f>
        <v>0</v>
      </c>
    </row>
    <row r="40" spans="1:12" ht="15" customHeight="1">
      <c r="B40" s="18"/>
      <c r="C40" s="19"/>
      <c r="D40" s="19" t="s">
        <v>132</v>
      </c>
      <c r="E40" s="3"/>
      <c r="F40" s="3"/>
      <c r="G40" s="3"/>
      <c r="H40" s="4"/>
      <c r="I40" s="10"/>
      <c r="J40" s="11" t="s">
        <v>0</v>
      </c>
      <c r="K40" s="10"/>
      <c r="L40" s="11" t="s">
        <v>0</v>
      </c>
    </row>
    <row r="41" spans="1:12" ht="15" customHeight="1">
      <c r="B41" s="18"/>
      <c r="C41" s="19"/>
      <c r="D41" s="19" t="s">
        <v>288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133</v>
      </c>
      <c r="D42" s="19"/>
      <c r="E42" s="3"/>
      <c r="F42" s="3"/>
      <c r="G42" s="3"/>
      <c r="H42" s="4"/>
      <c r="I42" s="10"/>
      <c r="J42" s="11">
        <f>SUM(I43:I44)</f>
        <v>7868599906</v>
      </c>
      <c r="K42" s="10"/>
      <c r="L42" s="11">
        <f>SUM(K43:K44)</f>
        <v>2305391467</v>
      </c>
    </row>
    <row r="43" spans="1:12" ht="15" customHeight="1">
      <c r="B43" s="18"/>
      <c r="C43" s="19"/>
      <c r="D43" s="19" t="s">
        <v>134</v>
      </c>
      <c r="E43" s="3"/>
      <c r="F43" s="3"/>
      <c r="G43" s="3"/>
      <c r="H43" s="4"/>
      <c r="I43" s="10">
        <v>1468629375</v>
      </c>
      <c r="J43" s="11" t="s">
        <v>0</v>
      </c>
      <c r="K43" s="10">
        <v>816684252</v>
      </c>
      <c r="L43" s="11" t="s">
        <v>0</v>
      </c>
    </row>
    <row r="44" spans="1:12" ht="15" customHeight="1">
      <c r="B44" s="18"/>
      <c r="C44" s="19"/>
      <c r="D44" s="19" t="s">
        <v>135</v>
      </c>
      <c r="E44" s="3"/>
      <c r="F44" s="3"/>
      <c r="G44" s="3"/>
      <c r="H44" s="4"/>
      <c r="I44" s="10">
        <v>6399970531</v>
      </c>
      <c r="J44" s="11" t="s">
        <v>0</v>
      </c>
      <c r="K44" s="10">
        <v>1488707215</v>
      </c>
      <c r="L44" s="11" t="s">
        <v>0</v>
      </c>
    </row>
    <row r="45" spans="1:12" ht="15" customHeight="1">
      <c r="B45" s="20"/>
      <c r="C45" s="21" t="s">
        <v>136</v>
      </c>
      <c r="D45" s="21"/>
      <c r="E45" s="3"/>
      <c r="F45" s="3"/>
      <c r="G45" s="3"/>
      <c r="H45" s="4"/>
      <c r="I45" s="10"/>
      <c r="J45" s="11">
        <f>SUM(I46:I50)</f>
        <v>771061553</v>
      </c>
      <c r="K45" s="10"/>
      <c r="L45" s="11">
        <f>SUM(K46:K50)</f>
        <v>1050422204</v>
      </c>
    </row>
    <row r="46" spans="1:12" ht="15" customHeight="1">
      <c r="B46" s="20"/>
      <c r="C46" s="21"/>
      <c r="D46" s="21" t="s">
        <v>413</v>
      </c>
      <c r="E46" s="3"/>
      <c r="F46" s="3"/>
      <c r="G46" s="3"/>
      <c r="H46" s="4"/>
      <c r="I46" s="10">
        <v>730914229</v>
      </c>
      <c r="J46" s="11" t="s">
        <v>0</v>
      </c>
      <c r="K46" s="10">
        <v>944991158</v>
      </c>
      <c r="L46" s="11" t="s">
        <v>0</v>
      </c>
    </row>
    <row r="47" spans="1:12" ht="15" customHeight="1">
      <c r="B47" s="20"/>
      <c r="C47" s="21"/>
      <c r="D47" s="21" t="s">
        <v>414</v>
      </c>
      <c r="E47" s="3"/>
      <c r="F47" s="3"/>
      <c r="G47" s="3"/>
      <c r="H47" s="4"/>
      <c r="I47" s="10">
        <v>399404</v>
      </c>
      <c r="J47" s="11"/>
      <c r="K47" s="10"/>
      <c r="L47" s="11"/>
    </row>
    <row r="48" spans="1:12" ht="15" customHeight="1">
      <c r="B48" s="20"/>
      <c r="C48" s="21"/>
      <c r="D48" s="21" t="s">
        <v>415</v>
      </c>
      <c r="E48" s="3"/>
      <c r="F48" s="3"/>
      <c r="G48" s="3"/>
      <c r="H48" s="4"/>
      <c r="I48" s="10">
        <v>39747920</v>
      </c>
      <c r="J48" s="11"/>
      <c r="K48" s="10">
        <v>41240850</v>
      </c>
      <c r="L48" s="11"/>
    </row>
    <row r="49" spans="2:12" ht="15" customHeight="1">
      <c r="B49" s="20"/>
      <c r="C49" s="21"/>
      <c r="D49" s="21" t="s">
        <v>416</v>
      </c>
      <c r="E49" s="3"/>
      <c r="F49" s="3"/>
      <c r="G49" s="3"/>
      <c r="H49" s="4"/>
      <c r="I49" s="10"/>
      <c r="J49" s="11" t="s">
        <v>0</v>
      </c>
      <c r="K49" s="10">
        <v>64190196</v>
      </c>
      <c r="L49" s="11" t="s">
        <v>0</v>
      </c>
    </row>
    <row r="50" spans="2:12" ht="15" customHeight="1">
      <c r="B50" s="20"/>
      <c r="C50" s="21"/>
      <c r="D50" s="21" t="s">
        <v>417</v>
      </c>
      <c r="E50" s="3"/>
      <c r="F50" s="3"/>
      <c r="G50" s="3"/>
      <c r="H50" s="4"/>
      <c r="I50" s="10"/>
      <c r="J50" s="11"/>
      <c r="K50" s="10"/>
      <c r="L50" s="11"/>
    </row>
    <row r="51" spans="2:12" ht="15" customHeight="1">
      <c r="B51" s="20" t="s">
        <v>137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141045311295</v>
      </c>
      <c r="K51" s="10"/>
      <c r="L51" s="11">
        <f>SUM(L52,L59,L69,L74,L78,L81,L84,L108)</f>
        <v>167300756004</v>
      </c>
    </row>
    <row r="52" spans="2:12" ht="15" customHeight="1">
      <c r="B52" s="20"/>
      <c r="C52" s="21" t="s">
        <v>138</v>
      </c>
      <c r="D52" s="21"/>
      <c r="E52" s="3"/>
      <c r="F52" s="3"/>
      <c r="G52" s="3"/>
      <c r="H52" s="4"/>
      <c r="I52" s="10"/>
      <c r="J52" s="11">
        <f>SUM(I53:I58)</f>
        <v>5291798625</v>
      </c>
      <c r="K52" s="10"/>
      <c r="L52" s="11">
        <f>SUM(K53:K58)</f>
        <v>5708955860</v>
      </c>
    </row>
    <row r="53" spans="2:12" ht="15" customHeight="1">
      <c r="B53" s="20"/>
      <c r="C53" s="21"/>
      <c r="D53" s="21" t="s">
        <v>120</v>
      </c>
      <c r="E53" s="3"/>
      <c r="F53" s="3"/>
      <c r="G53" s="3"/>
      <c r="H53" s="4"/>
      <c r="I53" s="10">
        <v>4392782992</v>
      </c>
      <c r="J53" s="11" t="s">
        <v>0</v>
      </c>
      <c r="K53" s="10">
        <v>5023235535</v>
      </c>
      <c r="L53" s="11" t="s">
        <v>0</v>
      </c>
    </row>
    <row r="54" spans="2:12" ht="15" customHeight="1">
      <c r="B54" s="20"/>
      <c r="C54" s="21"/>
      <c r="D54" s="21" t="s">
        <v>139</v>
      </c>
      <c r="E54" s="3"/>
      <c r="F54" s="3"/>
      <c r="G54" s="3"/>
      <c r="H54" s="4"/>
      <c r="I54" s="10">
        <v>26541040</v>
      </c>
      <c r="J54" s="11" t="s">
        <v>0</v>
      </c>
      <c r="K54" s="10">
        <v>30456535</v>
      </c>
      <c r="L54" s="11" t="s">
        <v>0</v>
      </c>
    </row>
    <row r="55" spans="2:12" ht="15" customHeight="1">
      <c r="B55" s="20"/>
      <c r="C55" s="21"/>
      <c r="D55" s="21" t="s">
        <v>121</v>
      </c>
      <c r="E55" s="3"/>
      <c r="F55" s="3"/>
      <c r="G55" s="3"/>
      <c r="H55" s="4"/>
      <c r="I55" s="10"/>
      <c r="J55" s="11"/>
      <c r="K55" s="10"/>
      <c r="L55" s="11"/>
    </row>
    <row r="56" spans="2:12" ht="15" customHeight="1">
      <c r="B56" s="20"/>
      <c r="C56" s="21"/>
      <c r="D56" s="21" t="s">
        <v>122</v>
      </c>
      <c r="E56" s="3"/>
      <c r="F56" s="3"/>
      <c r="G56" s="3"/>
      <c r="H56" s="4"/>
      <c r="I56" s="10">
        <v>30673777</v>
      </c>
      <c r="J56" s="11" t="s">
        <v>0</v>
      </c>
      <c r="K56" s="10">
        <v>30419713</v>
      </c>
      <c r="L56" s="11" t="s">
        <v>0</v>
      </c>
    </row>
    <row r="57" spans="2:12" ht="15" customHeight="1">
      <c r="B57" s="20"/>
      <c r="C57" s="21"/>
      <c r="D57" s="21" t="s">
        <v>337</v>
      </c>
      <c r="E57" s="3"/>
      <c r="F57" s="3"/>
      <c r="G57" s="3"/>
      <c r="H57" s="4"/>
      <c r="I57" s="10">
        <v>51888576</v>
      </c>
      <c r="J57" s="11"/>
      <c r="K57" s="10">
        <v>48937978</v>
      </c>
      <c r="L57" s="11"/>
    </row>
    <row r="58" spans="2:12" ht="15" customHeight="1">
      <c r="B58" s="20"/>
      <c r="C58" s="21"/>
      <c r="D58" s="21" t="s">
        <v>338</v>
      </c>
      <c r="E58" s="3"/>
      <c r="F58" s="3"/>
      <c r="G58" s="3"/>
      <c r="H58" s="4"/>
      <c r="I58" s="10">
        <v>789912240</v>
      </c>
      <c r="J58" s="11" t="s">
        <v>0</v>
      </c>
      <c r="K58" s="10">
        <v>575906099</v>
      </c>
      <c r="L58" s="11" t="s">
        <v>0</v>
      </c>
    </row>
    <row r="59" spans="2:12" ht="15" customHeight="1">
      <c r="B59" s="20"/>
      <c r="C59" s="21" t="s">
        <v>140</v>
      </c>
      <c r="D59" s="21"/>
      <c r="E59" s="3"/>
      <c r="F59" s="3"/>
      <c r="G59" s="3"/>
      <c r="H59" s="4"/>
      <c r="I59" s="10"/>
      <c r="J59" s="11">
        <f>SUM(I60:I68)</f>
        <v>25189614332</v>
      </c>
      <c r="K59" s="10"/>
      <c r="L59" s="11">
        <f>SUM(K60:K68)</f>
        <v>22767740563</v>
      </c>
    </row>
    <row r="60" spans="2:12" ht="15" customHeight="1">
      <c r="B60" s="20"/>
      <c r="C60" s="21"/>
      <c r="D60" s="21" t="s">
        <v>418</v>
      </c>
      <c r="E60" s="3"/>
      <c r="F60" s="3"/>
      <c r="G60" s="3"/>
      <c r="H60" s="4"/>
      <c r="I60" s="10">
        <v>13608082846</v>
      </c>
      <c r="J60" s="11" t="s">
        <v>0</v>
      </c>
      <c r="K60" s="10">
        <v>20366622873</v>
      </c>
      <c r="L60" s="11" t="s">
        <v>0</v>
      </c>
    </row>
    <row r="61" spans="2:12" ht="15" customHeight="1">
      <c r="B61" s="20"/>
      <c r="C61" s="21"/>
      <c r="D61" s="21" t="s">
        <v>419</v>
      </c>
      <c r="E61" s="3"/>
      <c r="F61" s="3"/>
      <c r="G61" s="3"/>
      <c r="H61" s="4"/>
      <c r="I61" s="10">
        <v>3562420637</v>
      </c>
      <c r="J61" s="11" t="s">
        <v>0</v>
      </c>
      <c r="K61" s="10">
        <v>2248579469</v>
      </c>
      <c r="L61" s="11" t="s">
        <v>0</v>
      </c>
    </row>
    <row r="62" spans="2:12" ht="15" customHeight="1">
      <c r="B62" s="20"/>
      <c r="C62" s="21"/>
      <c r="D62" s="21" t="s">
        <v>420</v>
      </c>
      <c r="E62" s="3"/>
      <c r="F62" s="3"/>
      <c r="G62" s="3"/>
      <c r="H62" s="4"/>
      <c r="I62" s="10">
        <v>1355413981</v>
      </c>
      <c r="J62" s="11" t="s">
        <v>0</v>
      </c>
      <c r="K62" s="10">
        <v>152538221</v>
      </c>
      <c r="L62" s="11" t="s">
        <v>0</v>
      </c>
    </row>
    <row r="63" spans="2:12" ht="15" customHeight="1">
      <c r="B63" s="20"/>
      <c r="C63" s="21"/>
      <c r="D63" s="21" t="s">
        <v>421</v>
      </c>
      <c r="E63" s="3"/>
      <c r="F63" s="3"/>
      <c r="G63" s="3"/>
      <c r="H63" s="4"/>
      <c r="I63" s="10">
        <v>4293259356</v>
      </c>
      <c r="J63" s="11"/>
      <c r="K63" s="10"/>
      <c r="L63" s="11"/>
    </row>
    <row r="64" spans="2:12" ht="15" customHeight="1">
      <c r="B64" s="20"/>
      <c r="C64" s="21"/>
      <c r="D64" s="21" t="s">
        <v>422</v>
      </c>
      <c r="E64" s="3"/>
      <c r="F64" s="3"/>
      <c r="G64" s="3"/>
      <c r="H64" s="4"/>
      <c r="I64" s="10">
        <v>565253083</v>
      </c>
      <c r="J64" s="11"/>
      <c r="K64" s="10"/>
      <c r="L64" s="11"/>
    </row>
    <row r="65" spans="1:12" ht="15" customHeight="1">
      <c r="B65" s="20"/>
      <c r="C65" s="21"/>
      <c r="D65" s="21" t="s">
        <v>423</v>
      </c>
      <c r="E65" s="3"/>
      <c r="F65" s="3"/>
      <c r="G65" s="3"/>
      <c r="H65" s="4"/>
      <c r="I65" s="10">
        <v>435876133</v>
      </c>
      <c r="J65" s="11"/>
      <c r="K65" s="10"/>
      <c r="L65" s="11"/>
    </row>
    <row r="66" spans="1:12" ht="15" customHeight="1">
      <c r="B66" s="20"/>
      <c r="C66" s="21"/>
      <c r="D66" s="21" t="s">
        <v>424</v>
      </c>
      <c r="E66" s="3"/>
      <c r="F66" s="3"/>
      <c r="G66" s="3"/>
      <c r="H66" s="4"/>
      <c r="I66" s="10"/>
      <c r="J66" s="11" t="s">
        <v>0</v>
      </c>
      <c r="K66" s="10"/>
      <c r="L66" s="11" t="s">
        <v>0</v>
      </c>
    </row>
    <row r="67" spans="1:12" ht="15" customHeight="1">
      <c r="B67" s="20"/>
      <c r="C67" s="21"/>
      <c r="D67" s="21" t="s">
        <v>425</v>
      </c>
      <c r="E67" s="3"/>
      <c r="F67" s="3"/>
      <c r="G67" s="3"/>
      <c r="H67" s="4"/>
      <c r="I67" s="10"/>
      <c r="J67" s="11" t="s">
        <v>0</v>
      </c>
      <c r="K67" s="10"/>
      <c r="L67" s="11" t="s">
        <v>0</v>
      </c>
    </row>
    <row r="68" spans="1:12" ht="15" customHeight="1">
      <c r="B68" s="20"/>
      <c r="C68" s="21"/>
      <c r="D68" s="21" t="s">
        <v>426</v>
      </c>
      <c r="E68" s="3"/>
      <c r="F68" s="3"/>
      <c r="G68" s="3"/>
      <c r="H68" s="4"/>
      <c r="I68" s="10">
        <v>1369308296</v>
      </c>
      <c r="J68" s="11"/>
      <c r="K68" s="10"/>
      <c r="L68" s="11"/>
    </row>
    <row r="69" spans="1:12" ht="15" customHeight="1">
      <c r="B69" s="20"/>
      <c r="C69" s="21" t="s">
        <v>141</v>
      </c>
      <c r="D69" s="21"/>
      <c r="E69" s="3"/>
      <c r="F69" s="3"/>
      <c r="G69" s="3"/>
      <c r="H69" s="4"/>
      <c r="I69" s="10"/>
      <c r="J69" s="11">
        <f>SUM(I70:I73)</f>
        <v>74931307999</v>
      </c>
      <c r="K69" s="10"/>
      <c r="L69" s="11">
        <f>SUM(K70:K73)</f>
        <v>106662048713</v>
      </c>
    </row>
    <row r="70" spans="1:12" ht="15" customHeight="1">
      <c r="A70" s="37"/>
      <c r="B70" s="20"/>
      <c r="C70" s="21"/>
      <c r="D70" s="19" t="s">
        <v>142</v>
      </c>
      <c r="E70" s="3"/>
      <c r="F70" s="3"/>
      <c r="G70" s="3"/>
      <c r="H70" s="4"/>
      <c r="I70" s="10">
        <v>69790536673</v>
      </c>
      <c r="J70" s="11" t="s">
        <v>0</v>
      </c>
      <c r="K70" s="10">
        <v>102909602737</v>
      </c>
      <c r="L70" s="11" t="s">
        <v>0</v>
      </c>
    </row>
    <row r="71" spans="1:12" ht="15" customHeight="1">
      <c r="A71" s="37"/>
      <c r="B71" s="20"/>
      <c r="C71" s="21"/>
      <c r="D71" s="19" t="s">
        <v>143</v>
      </c>
      <c r="E71" s="3"/>
      <c r="F71" s="3"/>
      <c r="G71" s="3"/>
      <c r="H71" s="4"/>
      <c r="I71" s="10">
        <v>4920869288</v>
      </c>
      <c r="J71" s="11"/>
      <c r="K71" s="10">
        <v>3721308582</v>
      </c>
      <c r="L71" s="11"/>
    </row>
    <row r="72" spans="1:12" ht="15" customHeight="1">
      <c r="A72" s="37"/>
      <c r="B72" s="20"/>
      <c r="C72" s="21"/>
      <c r="D72" s="19" t="s">
        <v>144</v>
      </c>
      <c r="E72" s="3"/>
      <c r="F72" s="3"/>
      <c r="G72" s="3"/>
      <c r="H72" s="4"/>
      <c r="I72" s="10">
        <v>11266849</v>
      </c>
      <c r="J72" s="11" t="s">
        <v>0</v>
      </c>
      <c r="K72" s="10">
        <v>101394</v>
      </c>
      <c r="L72" s="11" t="s">
        <v>0</v>
      </c>
    </row>
    <row r="73" spans="1:12" ht="15" customHeight="1">
      <c r="A73" s="37"/>
      <c r="B73" s="20"/>
      <c r="C73" s="21"/>
      <c r="D73" s="19" t="s">
        <v>145</v>
      </c>
      <c r="E73" s="3"/>
      <c r="F73" s="3"/>
      <c r="G73" s="3"/>
      <c r="H73" s="4"/>
      <c r="I73" s="10">
        <v>208635189</v>
      </c>
      <c r="J73" s="11"/>
      <c r="K73" s="10">
        <v>31036000</v>
      </c>
      <c r="L73" s="11"/>
    </row>
    <row r="74" spans="1:12" ht="15" customHeight="1">
      <c r="B74" s="20"/>
      <c r="C74" s="21" t="s">
        <v>146</v>
      </c>
      <c r="D74" s="21"/>
      <c r="E74" s="3"/>
      <c r="F74" s="3"/>
      <c r="G74" s="3"/>
      <c r="H74" s="4"/>
      <c r="I74" s="10"/>
      <c r="J74" s="11">
        <f>SUM(I75:I77)</f>
        <v>6277845705</v>
      </c>
      <c r="K74" s="10"/>
      <c r="L74" s="11">
        <f>SUM(K75:K77)</f>
        <v>7170842207</v>
      </c>
    </row>
    <row r="75" spans="1:12" ht="15" customHeight="1">
      <c r="B75" s="20"/>
      <c r="C75" s="21"/>
      <c r="D75" s="21" t="s">
        <v>147</v>
      </c>
      <c r="E75" s="3"/>
      <c r="F75" s="3"/>
      <c r="G75" s="3"/>
      <c r="H75" s="4"/>
      <c r="I75" s="10">
        <v>706300257</v>
      </c>
      <c r="J75" s="11" t="s">
        <v>0</v>
      </c>
      <c r="K75" s="10">
        <v>750081011</v>
      </c>
      <c r="L75" s="11" t="s">
        <v>0</v>
      </c>
    </row>
    <row r="76" spans="1:12" ht="15" customHeight="1">
      <c r="B76" s="20"/>
      <c r="C76" s="21"/>
      <c r="D76" s="21" t="s">
        <v>148</v>
      </c>
      <c r="E76" s="3"/>
      <c r="F76" s="3"/>
      <c r="G76" s="3"/>
      <c r="H76" s="4"/>
      <c r="I76" s="10">
        <v>5556246598</v>
      </c>
      <c r="J76" s="11" t="s">
        <v>0</v>
      </c>
      <c r="K76" s="10">
        <v>6410915117</v>
      </c>
      <c r="L76" s="11" t="s">
        <v>0</v>
      </c>
    </row>
    <row r="77" spans="1:12" ht="15" customHeight="1">
      <c r="B77" s="20"/>
      <c r="C77" s="21"/>
      <c r="D77" s="21" t="s">
        <v>149</v>
      </c>
      <c r="E77" s="3"/>
      <c r="F77" s="3"/>
      <c r="G77" s="3"/>
      <c r="H77" s="4"/>
      <c r="I77" s="10">
        <v>15298850</v>
      </c>
      <c r="J77" s="11" t="s">
        <v>0</v>
      </c>
      <c r="K77" s="10">
        <v>9846079</v>
      </c>
      <c r="L77" s="11" t="s">
        <v>0</v>
      </c>
    </row>
    <row r="78" spans="1:12" ht="15" customHeight="1">
      <c r="B78" s="20"/>
      <c r="C78" s="21" t="s">
        <v>306</v>
      </c>
      <c r="D78" s="21"/>
      <c r="E78" s="3"/>
      <c r="F78" s="3"/>
      <c r="G78" s="3"/>
      <c r="H78" s="4"/>
      <c r="I78" s="10"/>
      <c r="J78" s="13">
        <f>SUM(I79:I80)</f>
        <v>0</v>
      </c>
      <c r="K78" s="10"/>
      <c r="L78" s="11">
        <f>SUM(K79:K80)</f>
        <v>473259715</v>
      </c>
    </row>
    <row r="79" spans="1:12" ht="15" customHeight="1">
      <c r="B79" s="20"/>
      <c r="C79" s="21"/>
      <c r="D79" s="21" t="s">
        <v>150</v>
      </c>
      <c r="E79" s="3"/>
      <c r="F79" s="3"/>
      <c r="G79" s="3"/>
      <c r="H79" s="4"/>
      <c r="I79" s="10"/>
      <c r="J79" s="11" t="s">
        <v>0</v>
      </c>
      <c r="K79" s="10"/>
      <c r="L79" s="11" t="s">
        <v>0</v>
      </c>
    </row>
    <row r="80" spans="1:12" ht="15" customHeight="1">
      <c r="B80" s="20"/>
      <c r="C80" s="21"/>
      <c r="D80" s="21" t="s">
        <v>123</v>
      </c>
      <c r="E80" s="3"/>
      <c r="F80" s="3"/>
      <c r="G80" s="3"/>
      <c r="H80" s="4"/>
      <c r="I80" s="10"/>
      <c r="J80" s="11" t="s">
        <v>0</v>
      </c>
      <c r="K80" s="10">
        <v>473259715</v>
      </c>
      <c r="L80" s="11" t="s">
        <v>0</v>
      </c>
    </row>
    <row r="81" spans="2:12" ht="15" customHeight="1">
      <c r="B81" s="20"/>
      <c r="C81" s="21" t="s">
        <v>307</v>
      </c>
      <c r="D81" s="21"/>
      <c r="E81" s="3"/>
      <c r="F81" s="3"/>
      <c r="G81" s="3"/>
      <c r="H81" s="4"/>
      <c r="I81" s="10"/>
      <c r="J81" s="11">
        <f>SUM(I82:I83)</f>
        <v>7384465167</v>
      </c>
      <c r="K81" s="10"/>
      <c r="L81" s="11">
        <f>SUM(K82:K83)</f>
        <v>2343522453</v>
      </c>
    </row>
    <row r="82" spans="2:12" ht="15" customHeight="1">
      <c r="B82" s="20"/>
      <c r="C82" s="21"/>
      <c r="D82" s="21" t="s">
        <v>151</v>
      </c>
      <c r="E82" s="3"/>
      <c r="F82" s="3"/>
      <c r="G82" s="3"/>
      <c r="H82" s="4"/>
      <c r="I82" s="10">
        <v>439049703</v>
      </c>
      <c r="J82" s="11" t="s">
        <v>0</v>
      </c>
      <c r="K82" s="10">
        <v>732895340</v>
      </c>
      <c r="L82" s="11" t="s">
        <v>0</v>
      </c>
    </row>
    <row r="83" spans="2:12" ht="15" customHeight="1">
      <c r="B83" s="20"/>
      <c r="C83" s="21"/>
      <c r="D83" s="21" t="s">
        <v>152</v>
      </c>
      <c r="E83" s="3"/>
      <c r="F83" s="3"/>
      <c r="G83" s="3"/>
      <c r="H83" s="4"/>
      <c r="I83" s="10">
        <v>6945415464</v>
      </c>
      <c r="J83" s="11" t="s">
        <v>0</v>
      </c>
      <c r="K83" s="10">
        <v>1610627113</v>
      </c>
      <c r="L83" s="11" t="s">
        <v>0</v>
      </c>
    </row>
    <row r="84" spans="2:12" ht="15" customHeight="1">
      <c r="B84" s="20"/>
      <c r="C84" s="21" t="s">
        <v>308</v>
      </c>
      <c r="D84" s="21"/>
      <c r="E84" s="3"/>
      <c r="F84" s="3"/>
      <c r="G84" s="3"/>
      <c r="H84" s="4"/>
      <c r="I84" s="10"/>
      <c r="J84" s="11">
        <f>SUM(I85:I107)</f>
        <v>21953369232</v>
      </c>
      <c r="K84" s="10"/>
      <c r="L84" s="11">
        <f>SUM(K85:K107)</f>
        <v>22174386493</v>
      </c>
    </row>
    <row r="85" spans="2:12" ht="15" hidden="1" customHeight="1">
      <c r="B85" s="48"/>
      <c r="C85" s="49"/>
      <c r="D85" s="49" t="s">
        <v>2</v>
      </c>
      <c r="E85" s="50"/>
      <c r="F85" s="50"/>
      <c r="G85" s="50"/>
      <c r="H85" s="51"/>
      <c r="I85" s="10">
        <v>9678403372</v>
      </c>
      <c r="J85" s="11"/>
      <c r="K85" s="10">
        <v>8884648941</v>
      </c>
      <c r="L85" s="11"/>
    </row>
    <row r="86" spans="2:12" ht="15" hidden="1" customHeight="1">
      <c r="B86" s="48"/>
      <c r="C86" s="49"/>
      <c r="D86" s="49" t="s">
        <v>3</v>
      </c>
      <c r="E86" s="50"/>
      <c r="F86" s="50"/>
      <c r="G86" s="50"/>
      <c r="H86" s="51"/>
      <c r="I86" s="10">
        <v>661373120</v>
      </c>
      <c r="J86" s="11"/>
      <c r="K86" s="10">
        <v>631954540</v>
      </c>
      <c r="L86" s="11"/>
    </row>
    <row r="87" spans="2:12" ht="15" hidden="1" customHeight="1">
      <c r="B87" s="48"/>
      <c r="C87" s="49"/>
      <c r="D87" s="49" t="s">
        <v>4</v>
      </c>
      <c r="E87" s="50"/>
      <c r="F87" s="50"/>
      <c r="G87" s="50"/>
      <c r="H87" s="51"/>
      <c r="I87" s="10">
        <v>2707964002</v>
      </c>
      <c r="J87" s="11"/>
      <c r="K87" s="10">
        <v>2471325946</v>
      </c>
      <c r="L87" s="11"/>
    </row>
    <row r="88" spans="2:12" ht="15" hidden="1" customHeight="1">
      <c r="B88" s="48"/>
      <c r="C88" s="49"/>
      <c r="D88" s="49" t="s">
        <v>5</v>
      </c>
      <c r="E88" s="50"/>
      <c r="F88" s="50"/>
      <c r="G88" s="50"/>
      <c r="H88" s="51"/>
      <c r="I88" s="10">
        <v>1569428787</v>
      </c>
      <c r="J88" s="11"/>
      <c r="K88" s="10">
        <v>1815098193</v>
      </c>
      <c r="L88" s="11"/>
    </row>
    <row r="89" spans="2:12" ht="15" hidden="1" customHeight="1">
      <c r="B89" s="48"/>
      <c r="C89" s="49"/>
      <c r="D89" s="49" t="s">
        <v>6</v>
      </c>
      <c r="E89" s="50"/>
      <c r="F89" s="50"/>
      <c r="G89" s="50"/>
      <c r="H89" s="51"/>
      <c r="I89" s="10">
        <v>991627879</v>
      </c>
      <c r="J89" s="11"/>
      <c r="K89" s="10">
        <v>1223547554</v>
      </c>
      <c r="L89" s="11"/>
    </row>
    <row r="90" spans="2:12" ht="15" hidden="1" customHeight="1">
      <c r="B90" s="48"/>
      <c r="C90" s="49"/>
      <c r="D90" s="49" t="s">
        <v>7</v>
      </c>
      <c r="E90" s="50"/>
      <c r="F90" s="50"/>
      <c r="G90" s="50"/>
      <c r="H90" s="51"/>
      <c r="I90" s="10">
        <v>1254815320</v>
      </c>
      <c r="J90" s="11"/>
      <c r="K90" s="10">
        <v>1257539146</v>
      </c>
      <c r="L90" s="11"/>
    </row>
    <row r="91" spans="2:12" ht="15" hidden="1" customHeight="1">
      <c r="B91" s="48"/>
      <c r="C91" s="49"/>
      <c r="D91" s="49" t="s">
        <v>8</v>
      </c>
      <c r="E91" s="50"/>
      <c r="F91" s="50"/>
      <c r="G91" s="50"/>
      <c r="H91" s="51"/>
      <c r="I91" s="10">
        <v>500938438</v>
      </c>
      <c r="J91" s="11"/>
      <c r="K91" s="10">
        <v>608489488</v>
      </c>
      <c r="L91" s="11"/>
    </row>
    <row r="92" spans="2:12" ht="15" hidden="1" customHeight="1">
      <c r="B92" s="48"/>
      <c r="C92" s="49"/>
      <c r="D92" s="49" t="s">
        <v>9</v>
      </c>
      <c r="E92" s="50"/>
      <c r="F92" s="50"/>
      <c r="G92" s="50"/>
      <c r="H92" s="51"/>
      <c r="I92" s="10">
        <v>142738846</v>
      </c>
      <c r="J92" s="11"/>
      <c r="K92" s="10">
        <v>162007274</v>
      </c>
      <c r="L92" s="11"/>
    </row>
    <row r="93" spans="2:12" ht="15" hidden="1" customHeight="1">
      <c r="B93" s="48"/>
      <c r="C93" s="49"/>
      <c r="D93" s="49" t="s">
        <v>10</v>
      </c>
      <c r="E93" s="50"/>
      <c r="F93" s="50"/>
      <c r="G93" s="50"/>
      <c r="H93" s="51"/>
      <c r="I93" s="10">
        <v>687588067</v>
      </c>
      <c r="J93" s="11"/>
      <c r="K93" s="10">
        <v>710912129</v>
      </c>
      <c r="L93" s="11"/>
    </row>
    <row r="94" spans="2:12" ht="15" hidden="1" customHeight="1">
      <c r="B94" s="48"/>
      <c r="C94" s="49"/>
      <c r="D94" s="49" t="s">
        <v>11</v>
      </c>
      <c r="E94" s="50"/>
      <c r="F94" s="50"/>
      <c r="G94" s="50"/>
      <c r="H94" s="51"/>
      <c r="I94" s="10">
        <v>35186924</v>
      </c>
      <c r="J94" s="11"/>
      <c r="K94" s="10">
        <v>48357154</v>
      </c>
      <c r="L94" s="11"/>
    </row>
    <row r="95" spans="2:12" ht="15" hidden="1" customHeight="1">
      <c r="B95" s="48"/>
      <c r="C95" s="49"/>
      <c r="D95" s="49" t="s">
        <v>12</v>
      </c>
      <c r="E95" s="50"/>
      <c r="F95" s="50"/>
      <c r="G95" s="50"/>
      <c r="H95" s="51"/>
      <c r="I95" s="10">
        <v>32782360</v>
      </c>
      <c r="J95" s="11"/>
      <c r="K95" s="10">
        <v>14150050</v>
      </c>
      <c r="L95" s="11"/>
    </row>
    <row r="96" spans="2:12" ht="15" hidden="1" customHeight="1">
      <c r="B96" s="48"/>
      <c r="C96" s="49"/>
      <c r="D96" s="49" t="s">
        <v>13</v>
      </c>
      <c r="E96" s="50"/>
      <c r="F96" s="50"/>
      <c r="G96" s="50"/>
      <c r="H96" s="51"/>
      <c r="I96" s="10">
        <v>1511591659</v>
      </c>
      <c r="J96" s="11"/>
      <c r="K96" s="10">
        <v>1501201833</v>
      </c>
      <c r="L96" s="11"/>
    </row>
    <row r="97" spans="2:12" ht="15" hidden="1" customHeight="1">
      <c r="B97" s="48"/>
      <c r="C97" s="49"/>
      <c r="D97" s="49" t="s">
        <v>14</v>
      </c>
      <c r="E97" s="50"/>
      <c r="F97" s="50"/>
      <c r="G97" s="50"/>
      <c r="H97" s="51"/>
      <c r="I97" s="10">
        <v>1570627038</v>
      </c>
      <c r="J97" s="11"/>
      <c r="K97" s="10">
        <v>2001383116</v>
      </c>
      <c r="L97" s="11"/>
    </row>
    <row r="98" spans="2:12" ht="15" hidden="1" customHeight="1">
      <c r="B98" s="48"/>
      <c r="C98" s="49"/>
      <c r="D98" s="49" t="s">
        <v>15</v>
      </c>
      <c r="E98" s="50"/>
      <c r="F98" s="50"/>
      <c r="G98" s="50"/>
      <c r="H98" s="51"/>
      <c r="I98" s="10">
        <v>111810000</v>
      </c>
      <c r="J98" s="11"/>
      <c r="K98" s="10">
        <v>150580000</v>
      </c>
      <c r="L98" s="11"/>
    </row>
    <row r="99" spans="2:12" ht="15" hidden="1" customHeight="1">
      <c r="B99" s="48"/>
      <c r="C99" s="49"/>
      <c r="D99" s="49" t="s">
        <v>16</v>
      </c>
      <c r="E99" s="50"/>
      <c r="F99" s="50"/>
      <c r="G99" s="50"/>
      <c r="H99" s="51"/>
      <c r="I99" s="10">
        <v>14247900</v>
      </c>
      <c r="J99" s="11"/>
      <c r="K99" s="10">
        <v>63265880</v>
      </c>
      <c r="L99" s="11"/>
    </row>
    <row r="100" spans="2:12" ht="15" hidden="1" customHeight="1">
      <c r="B100" s="48"/>
      <c r="C100" s="49"/>
      <c r="D100" s="49" t="s">
        <v>17</v>
      </c>
      <c r="E100" s="50"/>
      <c r="F100" s="50"/>
      <c r="G100" s="50"/>
      <c r="H100" s="51"/>
      <c r="I100" s="10">
        <v>640000</v>
      </c>
      <c r="J100" s="11"/>
      <c r="K100" s="10">
        <v>429000</v>
      </c>
      <c r="L100" s="11"/>
    </row>
    <row r="101" spans="2:12" ht="15" hidden="1" customHeight="1">
      <c r="B101" s="48"/>
      <c r="C101" s="49"/>
      <c r="D101" s="49" t="s">
        <v>18</v>
      </c>
      <c r="E101" s="50"/>
      <c r="F101" s="50"/>
      <c r="G101" s="50"/>
      <c r="H101" s="51"/>
      <c r="I101" s="10">
        <v>99134898</v>
      </c>
      <c r="J101" s="11"/>
      <c r="K101" s="10">
        <v>80681976</v>
      </c>
      <c r="L101" s="11"/>
    </row>
    <row r="102" spans="2:12" ht="15" hidden="1" customHeight="1">
      <c r="B102" s="48"/>
      <c r="C102" s="49"/>
      <c r="D102" s="49" t="s">
        <v>19</v>
      </c>
      <c r="E102" s="50"/>
      <c r="F102" s="50"/>
      <c r="G102" s="50"/>
      <c r="H102" s="51"/>
      <c r="I102" s="10">
        <v>47496113</v>
      </c>
      <c r="J102" s="11"/>
      <c r="K102" s="10">
        <v>73085669</v>
      </c>
      <c r="L102" s="11"/>
    </row>
    <row r="103" spans="2:12" ht="15" hidden="1" customHeight="1">
      <c r="B103" s="48"/>
      <c r="C103" s="49"/>
      <c r="D103" s="49" t="s">
        <v>20</v>
      </c>
      <c r="E103" s="50"/>
      <c r="F103" s="50"/>
      <c r="G103" s="50"/>
      <c r="H103" s="51"/>
      <c r="I103" s="10">
        <v>35319956</v>
      </c>
      <c r="J103" s="11"/>
      <c r="K103" s="10">
        <v>35349379</v>
      </c>
      <c r="L103" s="11"/>
    </row>
    <row r="104" spans="2:12" ht="15" hidden="1" customHeight="1">
      <c r="B104" s="48"/>
      <c r="C104" s="49"/>
      <c r="D104" s="49" t="s">
        <v>21</v>
      </c>
      <c r="E104" s="50"/>
      <c r="F104" s="50"/>
      <c r="G104" s="50"/>
      <c r="H104" s="51"/>
      <c r="I104" s="10">
        <v>12378880</v>
      </c>
      <c r="J104" s="11"/>
      <c r="K104" s="10">
        <v>17737847</v>
      </c>
      <c r="L104" s="11"/>
    </row>
    <row r="105" spans="2:12" ht="15" hidden="1" customHeight="1">
      <c r="B105" s="48"/>
      <c r="C105" s="49"/>
      <c r="D105" s="49" t="s">
        <v>22</v>
      </c>
      <c r="E105" s="50"/>
      <c r="F105" s="50"/>
      <c r="G105" s="50"/>
      <c r="H105" s="51"/>
      <c r="I105" s="10">
        <v>178731044</v>
      </c>
      <c r="J105" s="11"/>
      <c r="K105" s="10">
        <v>176503256</v>
      </c>
      <c r="L105" s="11"/>
    </row>
    <row r="106" spans="2:12" ht="15" hidden="1" customHeight="1">
      <c r="B106" s="48"/>
      <c r="C106" s="49"/>
      <c r="D106" s="49" t="s">
        <v>23</v>
      </c>
      <c r="E106" s="50"/>
      <c r="F106" s="50"/>
      <c r="G106" s="50"/>
      <c r="H106" s="51"/>
      <c r="I106" s="10">
        <v>13629990</v>
      </c>
      <c r="J106" s="11"/>
      <c r="K106" s="10">
        <v>38978418</v>
      </c>
      <c r="L106" s="11"/>
    </row>
    <row r="107" spans="2:12" ht="15" hidden="1" customHeight="1">
      <c r="B107" s="48"/>
      <c r="C107" s="49"/>
      <c r="D107" s="49" t="s">
        <v>24</v>
      </c>
      <c r="E107" s="50"/>
      <c r="F107" s="50"/>
      <c r="G107" s="50"/>
      <c r="H107" s="51"/>
      <c r="I107" s="10">
        <v>94914639</v>
      </c>
      <c r="J107" s="11"/>
      <c r="K107" s="10">
        <v>207159704</v>
      </c>
      <c r="L107" s="11"/>
    </row>
    <row r="108" spans="2:12" ht="15" customHeight="1">
      <c r="B108" s="20"/>
      <c r="C108" s="21" t="s">
        <v>309</v>
      </c>
      <c r="D108" s="21"/>
      <c r="E108" s="3"/>
      <c r="F108" s="3"/>
      <c r="G108" s="3"/>
      <c r="H108" s="4"/>
      <c r="I108" s="10"/>
      <c r="J108" s="11">
        <f>SUM(I109:I110)</f>
        <v>16910235</v>
      </c>
      <c r="K108" s="10"/>
      <c r="L108" s="13">
        <f>SUM(K109:K110)</f>
        <v>0</v>
      </c>
    </row>
    <row r="109" spans="2:12" ht="15" customHeight="1">
      <c r="B109" s="20"/>
      <c r="C109" s="21"/>
      <c r="D109" s="21" t="s">
        <v>153</v>
      </c>
      <c r="E109" s="3"/>
      <c r="F109" s="3"/>
      <c r="G109" s="3"/>
      <c r="H109" s="4"/>
      <c r="I109" s="10">
        <v>16910235</v>
      </c>
      <c r="J109" s="11"/>
      <c r="K109" s="10"/>
      <c r="L109" s="11"/>
    </row>
    <row r="110" spans="2:12" ht="15" customHeight="1">
      <c r="B110" s="20"/>
      <c r="C110" s="21"/>
      <c r="D110" s="21" t="s">
        <v>154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155</v>
      </c>
      <c r="C111" s="21"/>
      <c r="D111" s="21"/>
      <c r="E111" s="3"/>
      <c r="F111" s="3"/>
      <c r="G111" s="3"/>
      <c r="H111" s="4"/>
      <c r="I111" s="10"/>
      <c r="J111" s="11">
        <f>J8-J51</f>
        <v>9595678452</v>
      </c>
      <c r="K111" s="10"/>
      <c r="L111" s="11">
        <f>L8-L51</f>
        <v>6910661500</v>
      </c>
    </row>
    <row r="112" spans="2:12" ht="15" customHeight="1">
      <c r="B112" s="20" t="s">
        <v>156</v>
      </c>
      <c r="C112" s="21"/>
      <c r="D112" s="21"/>
      <c r="E112" s="3"/>
      <c r="F112" s="3"/>
      <c r="G112" s="3"/>
      <c r="H112" s="4"/>
      <c r="I112" s="10"/>
      <c r="J112" s="11">
        <f>SUM(J113,J115,J117)</f>
        <v>71225067</v>
      </c>
      <c r="K112" s="10"/>
      <c r="L112" s="11">
        <f>SUM(L113,L115,L117)</f>
        <v>79605619</v>
      </c>
    </row>
    <row r="113" spans="2:12" ht="15" customHeight="1">
      <c r="B113" s="20"/>
      <c r="C113" s="21" t="s">
        <v>157</v>
      </c>
      <c r="D113" s="21"/>
      <c r="E113" s="3"/>
      <c r="F113" s="3"/>
      <c r="G113" s="3"/>
      <c r="H113" s="4"/>
      <c r="I113" s="10"/>
      <c r="J113" s="11">
        <f>I114</f>
        <v>8809961</v>
      </c>
      <c r="K113" s="10"/>
      <c r="L113" s="11">
        <f>K114</f>
        <v>18069247</v>
      </c>
    </row>
    <row r="114" spans="2:12" ht="15" customHeight="1">
      <c r="B114" s="20"/>
      <c r="C114" s="21"/>
      <c r="D114" s="21" t="s">
        <v>158</v>
      </c>
      <c r="E114" s="3"/>
      <c r="F114" s="3"/>
      <c r="G114" s="3"/>
      <c r="H114" s="4"/>
      <c r="I114" s="10">
        <v>8809961</v>
      </c>
      <c r="J114" s="11" t="s">
        <v>0</v>
      </c>
      <c r="K114" s="10">
        <v>18069247</v>
      </c>
      <c r="L114" s="11" t="s">
        <v>0</v>
      </c>
    </row>
    <row r="115" spans="2:12" ht="15" customHeight="1">
      <c r="B115" s="20"/>
      <c r="C115" s="21" t="s">
        <v>159</v>
      </c>
      <c r="D115" s="21"/>
      <c r="E115" s="3"/>
      <c r="F115" s="3"/>
      <c r="G115" s="3"/>
      <c r="H115" s="4"/>
      <c r="I115" s="10"/>
      <c r="J115" s="11">
        <f>I116</f>
        <v>14500000</v>
      </c>
      <c r="K115" s="10"/>
      <c r="L115" s="13">
        <f>K116</f>
        <v>0</v>
      </c>
    </row>
    <row r="116" spans="2:12" ht="15" customHeight="1">
      <c r="B116" s="20"/>
      <c r="C116" s="21"/>
      <c r="D116" s="21" t="s">
        <v>290</v>
      </c>
      <c r="E116" s="3"/>
      <c r="F116" s="3"/>
      <c r="G116" s="3"/>
      <c r="H116" s="4"/>
      <c r="I116" s="10">
        <v>14500000</v>
      </c>
      <c r="J116" s="11"/>
      <c r="K116" s="10"/>
      <c r="L116" s="11"/>
    </row>
    <row r="117" spans="2:12" ht="15" customHeight="1">
      <c r="B117" s="20"/>
      <c r="C117" s="21" t="s">
        <v>160</v>
      </c>
      <c r="D117" s="21"/>
      <c r="E117" s="3"/>
      <c r="F117" s="3"/>
      <c r="G117" s="3"/>
      <c r="H117" s="4"/>
      <c r="I117" s="10"/>
      <c r="J117" s="11">
        <f>SUM(I118:I119)</f>
        <v>47915106</v>
      </c>
      <c r="K117" s="10"/>
      <c r="L117" s="11">
        <f>SUM(K118:K119)</f>
        <v>61536372</v>
      </c>
    </row>
    <row r="118" spans="2:12" ht="15" customHeight="1">
      <c r="B118" s="20"/>
      <c r="C118" s="21"/>
      <c r="D118" s="21" t="s">
        <v>291</v>
      </c>
      <c r="E118" s="3"/>
      <c r="F118" s="3"/>
      <c r="G118" s="3"/>
      <c r="H118" s="4"/>
      <c r="I118" s="10"/>
      <c r="J118" s="11"/>
      <c r="K118" s="10">
        <v>15314</v>
      </c>
      <c r="L118" s="11"/>
    </row>
    <row r="119" spans="2:12" ht="15" customHeight="1">
      <c r="B119" s="20"/>
      <c r="C119" s="21"/>
      <c r="D119" s="21" t="s">
        <v>289</v>
      </c>
      <c r="E119" s="3"/>
      <c r="F119" s="3"/>
      <c r="G119" s="3"/>
      <c r="H119" s="4"/>
      <c r="I119" s="10">
        <v>47915106</v>
      </c>
      <c r="J119" s="11" t="s">
        <v>0</v>
      </c>
      <c r="K119" s="10">
        <v>61521058</v>
      </c>
      <c r="L119" s="11" t="s">
        <v>0</v>
      </c>
    </row>
    <row r="120" spans="2:12" ht="15" customHeight="1">
      <c r="B120" s="20" t="s">
        <v>124</v>
      </c>
      <c r="C120" s="21"/>
      <c r="D120" s="21"/>
      <c r="E120" s="3"/>
      <c r="F120" s="3"/>
      <c r="G120" s="3"/>
      <c r="H120" s="4"/>
      <c r="I120" s="10"/>
      <c r="J120" s="11">
        <f>SUM(J121,J123,J125)</f>
        <v>16517391</v>
      </c>
      <c r="K120" s="10"/>
      <c r="L120" s="11">
        <f>SUM(L121,L123,L125)</f>
        <v>13156902</v>
      </c>
    </row>
    <row r="121" spans="2:12" ht="15" customHeight="1">
      <c r="B121" s="20"/>
      <c r="C121" s="21" t="s">
        <v>161</v>
      </c>
      <c r="D121" s="21"/>
      <c r="E121" s="3"/>
      <c r="F121" s="3"/>
      <c r="G121" s="3"/>
      <c r="H121" s="4"/>
      <c r="I121" s="10"/>
      <c r="J121" s="11">
        <f>I122</f>
        <v>9000</v>
      </c>
      <c r="K121" s="10"/>
      <c r="L121" s="11">
        <f>K122</f>
        <v>103850</v>
      </c>
    </row>
    <row r="122" spans="2:12" ht="15" customHeight="1">
      <c r="B122" s="20"/>
      <c r="C122" s="21"/>
      <c r="D122" s="21" t="s">
        <v>125</v>
      </c>
      <c r="E122" s="3"/>
      <c r="F122" s="3"/>
      <c r="G122" s="3"/>
      <c r="H122" s="4"/>
      <c r="I122" s="10">
        <v>9000</v>
      </c>
      <c r="J122" s="11" t="s">
        <v>0</v>
      </c>
      <c r="K122" s="10">
        <v>103850</v>
      </c>
      <c r="L122" s="11" t="s">
        <v>0</v>
      </c>
    </row>
    <row r="123" spans="2:12" s="7" customFormat="1" ht="15" customHeight="1">
      <c r="B123" s="20"/>
      <c r="C123" s="21" t="s">
        <v>162</v>
      </c>
      <c r="D123" s="21"/>
      <c r="E123" s="3"/>
      <c r="F123" s="3"/>
      <c r="G123" s="3"/>
      <c r="H123" s="4"/>
      <c r="I123" s="10"/>
      <c r="J123" s="13">
        <f>I124</f>
        <v>0</v>
      </c>
      <c r="K123" s="10"/>
      <c r="L123" s="11">
        <f>K124</f>
        <v>7750000</v>
      </c>
    </row>
    <row r="124" spans="2:12" ht="15" customHeight="1">
      <c r="B124" s="20"/>
      <c r="C124" s="21"/>
      <c r="D124" s="21" t="s">
        <v>163</v>
      </c>
      <c r="E124" s="5"/>
      <c r="F124" s="5"/>
      <c r="G124" s="5"/>
      <c r="H124" s="6"/>
      <c r="I124" s="10"/>
      <c r="J124" s="11" t="s">
        <v>0</v>
      </c>
      <c r="K124" s="10">
        <v>7750000</v>
      </c>
      <c r="L124" s="11" t="s">
        <v>0</v>
      </c>
    </row>
    <row r="125" spans="2:12" ht="15" customHeight="1">
      <c r="B125" s="20"/>
      <c r="C125" s="21" t="s">
        <v>164</v>
      </c>
      <c r="D125" s="21"/>
      <c r="E125" s="3"/>
      <c r="F125" s="3"/>
      <c r="G125" s="3"/>
      <c r="H125" s="4"/>
      <c r="I125" s="10"/>
      <c r="J125" s="11">
        <f>SUM(I126:I128)</f>
        <v>16508391</v>
      </c>
      <c r="K125" s="10"/>
      <c r="L125" s="11">
        <f>SUM(K126:K128)</f>
        <v>5303052</v>
      </c>
    </row>
    <row r="126" spans="2:12" ht="15" customHeight="1">
      <c r="B126" s="20"/>
      <c r="C126" s="21"/>
      <c r="D126" s="21" t="s">
        <v>165</v>
      </c>
      <c r="E126" s="3"/>
      <c r="F126" s="3"/>
      <c r="G126" s="3"/>
      <c r="H126" s="4"/>
      <c r="I126" s="10">
        <v>209889</v>
      </c>
      <c r="J126" s="11"/>
      <c r="K126" s="10">
        <v>2403024</v>
      </c>
      <c r="L126" s="11"/>
    </row>
    <row r="127" spans="2:12" ht="15" customHeight="1">
      <c r="B127" s="20"/>
      <c r="C127" s="21"/>
      <c r="D127" s="21" t="s">
        <v>293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292</v>
      </c>
      <c r="E128" s="3"/>
      <c r="F128" s="3"/>
      <c r="G128" s="3"/>
      <c r="H128" s="4"/>
      <c r="I128" s="10">
        <v>16298502</v>
      </c>
      <c r="J128" s="11" t="s">
        <v>0</v>
      </c>
      <c r="K128" s="10">
        <v>2900028</v>
      </c>
      <c r="L128" s="11" t="s">
        <v>0</v>
      </c>
    </row>
    <row r="129" spans="2:12" ht="15" customHeight="1">
      <c r="B129" s="20" t="s">
        <v>332</v>
      </c>
      <c r="C129" s="21"/>
      <c r="D129" s="21"/>
      <c r="E129" s="3"/>
      <c r="F129" s="3"/>
      <c r="G129" s="3"/>
      <c r="H129" s="4"/>
      <c r="I129" s="10"/>
      <c r="J129" s="11">
        <f>J111+J112-J120</f>
        <v>9650386128</v>
      </c>
      <c r="K129" s="10"/>
      <c r="L129" s="11">
        <f>L111+L112-L120</f>
        <v>6977110217</v>
      </c>
    </row>
    <row r="130" spans="2:12" ht="15" customHeight="1">
      <c r="B130" s="20" t="s">
        <v>166</v>
      </c>
      <c r="C130" s="21"/>
      <c r="D130" s="21"/>
      <c r="E130" s="3"/>
      <c r="F130" s="3"/>
      <c r="G130" s="3"/>
      <c r="H130" s="4"/>
      <c r="I130" s="10"/>
      <c r="J130" s="11">
        <v>2917122619</v>
      </c>
      <c r="K130" s="10"/>
      <c r="L130" s="11">
        <v>1944209029</v>
      </c>
    </row>
    <row r="131" spans="2:12" ht="15" customHeight="1">
      <c r="B131" s="20" t="s">
        <v>333</v>
      </c>
      <c r="C131" s="21"/>
      <c r="D131" s="21"/>
      <c r="E131" s="3"/>
      <c r="F131" s="3"/>
      <c r="G131" s="3"/>
      <c r="H131" s="4"/>
      <c r="I131" s="10"/>
      <c r="J131" s="11">
        <f>J129-J130</f>
        <v>6733263509</v>
      </c>
      <c r="K131" s="10"/>
      <c r="L131" s="11">
        <f>L129-L130</f>
        <v>5032901188</v>
      </c>
    </row>
    <row r="132" spans="2:12" ht="15" customHeight="1">
      <c r="B132" s="20" t="s">
        <v>334</v>
      </c>
      <c r="C132" s="21"/>
      <c r="D132" s="21"/>
      <c r="E132" s="3"/>
      <c r="F132" s="3"/>
      <c r="G132" s="3"/>
      <c r="H132" s="4"/>
      <c r="I132" s="10"/>
      <c r="J132" s="11">
        <f>SUM(I133:I134)</f>
        <v>857177363</v>
      </c>
      <c r="K132" s="10"/>
      <c r="L132" s="11">
        <f>SUM(K133:K134)</f>
        <v>-29678005</v>
      </c>
    </row>
    <row r="133" spans="2:12" ht="15" customHeight="1">
      <c r="B133" s="20"/>
      <c r="C133" s="21" t="s">
        <v>339</v>
      </c>
      <c r="D133" s="21"/>
      <c r="E133" s="3"/>
      <c r="F133" s="3"/>
      <c r="G133" s="3"/>
      <c r="H133" s="4"/>
      <c r="I133" s="10">
        <v>1090700431</v>
      </c>
      <c r="J133" s="11"/>
      <c r="K133" s="10">
        <v>-17057770</v>
      </c>
      <c r="L133" s="11"/>
    </row>
    <row r="134" spans="2:12" ht="15" customHeight="1">
      <c r="B134" s="20"/>
      <c r="C134" s="21" t="s">
        <v>340</v>
      </c>
      <c r="D134" s="21"/>
      <c r="E134" s="3"/>
      <c r="F134" s="3"/>
      <c r="G134" s="3"/>
      <c r="H134" s="4"/>
      <c r="I134" s="10">
        <v>-233523068</v>
      </c>
      <c r="J134" s="11"/>
      <c r="K134" s="10">
        <v>-12620235</v>
      </c>
      <c r="L134" s="11"/>
    </row>
    <row r="135" spans="2:12" ht="15" customHeight="1">
      <c r="B135" s="24" t="s">
        <v>310</v>
      </c>
      <c r="C135" s="25"/>
      <c r="D135" s="25"/>
      <c r="E135" s="26"/>
      <c r="F135" s="26"/>
      <c r="G135" s="26"/>
      <c r="H135" s="27"/>
      <c r="I135" s="28"/>
      <c r="J135" s="29">
        <f>J131+J132</f>
        <v>7590440872</v>
      </c>
      <c r="K135" s="28"/>
      <c r="L135" s="29">
        <f>L131+L132</f>
        <v>5003223183</v>
      </c>
    </row>
  </sheetData>
  <autoFilter ref="B7:L135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K7:L7"/>
    <mergeCell ref="I7:J7"/>
    <mergeCell ref="I5:L5"/>
    <mergeCell ref="B7:H7"/>
    <mergeCell ref="I2:L2"/>
    <mergeCell ref="I4:L4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2017-05-29T07:13:41Z</dcterms:modified>
</cp:coreProperties>
</file>