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회계감사\2017. 4분기 감사-준비\6) 홈페이지공시-미작성\"/>
    </mc:Choice>
  </mc:AlternateContent>
  <bookViews>
    <workbookView xWindow="0" yWindow="0" windowWidth="28800" windowHeight="12390" activeTab="1"/>
  </bookViews>
  <sheets>
    <sheet name="BS" sheetId="1" r:id="rId1"/>
    <sheet name="P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4" i="2" l="1"/>
  <c r="T127" i="2"/>
  <c r="T125" i="2"/>
  <c r="T123" i="2"/>
  <c r="T120" i="2"/>
  <c r="T117" i="2"/>
  <c r="T115" i="2"/>
  <c r="T113" i="2"/>
  <c r="T112" i="2"/>
  <c r="T108" i="2"/>
  <c r="T84" i="2"/>
  <c r="T81" i="2"/>
  <c r="T78" i="2"/>
  <c r="T74" i="2"/>
  <c r="T69" i="2"/>
  <c r="T59" i="2"/>
  <c r="T51" i="2" s="1"/>
  <c r="T52" i="2"/>
  <c r="T45" i="2"/>
  <c r="T42" i="2"/>
  <c r="T39" i="2"/>
  <c r="T34" i="2"/>
  <c r="T29" i="2"/>
  <c r="T19" i="2"/>
  <c r="T8" i="2" s="1"/>
  <c r="T9" i="2"/>
  <c r="R134" i="2"/>
  <c r="R127" i="2"/>
  <c r="R125" i="2"/>
  <c r="R123" i="2"/>
  <c r="R121" i="2"/>
  <c r="R120" i="2" s="1"/>
  <c r="R117" i="2"/>
  <c r="R115" i="2"/>
  <c r="R113" i="2"/>
  <c r="R112" i="2" s="1"/>
  <c r="R108" i="2"/>
  <c r="R84" i="2"/>
  <c r="R81" i="2"/>
  <c r="R78" i="2"/>
  <c r="R74" i="2"/>
  <c r="R69" i="2"/>
  <c r="R59" i="2"/>
  <c r="R51" i="2" s="1"/>
  <c r="R52" i="2"/>
  <c r="R45" i="2"/>
  <c r="R42" i="2"/>
  <c r="R34" i="2"/>
  <c r="R29" i="2"/>
  <c r="R19" i="2"/>
  <c r="R9" i="2"/>
  <c r="R8" i="2" s="1"/>
  <c r="R111" i="2" l="1"/>
  <c r="T111" i="2"/>
  <c r="T131" i="2" s="1"/>
  <c r="T133" i="2" s="1"/>
  <c r="T137" i="2" s="1"/>
  <c r="R131" i="2"/>
  <c r="R133" i="2" s="1"/>
  <c r="R137" i="2" s="1"/>
  <c r="N329" i="1"/>
  <c r="N326" i="1"/>
  <c r="N323" i="1"/>
  <c r="N321" i="1"/>
  <c r="N318" i="1" s="1"/>
  <c r="N316" i="1"/>
  <c r="N306" i="1"/>
  <c r="N300" i="1" s="1"/>
  <c r="N303" i="1"/>
  <c r="N296" i="1"/>
  <c r="N292" i="1"/>
  <c r="N282" i="1"/>
  <c r="N279" i="1"/>
  <c r="N277" i="1" s="1"/>
  <c r="N272" i="1"/>
  <c r="M264" i="1"/>
  <c r="N263" i="1"/>
  <c r="N261" i="1" s="1"/>
  <c r="N259" i="1"/>
  <c r="M254" i="1"/>
  <c r="M252" i="1"/>
  <c r="N247" i="1"/>
  <c r="N243" i="1"/>
  <c r="M240" i="1"/>
  <c r="M236" i="1"/>
  <c r="M234" i="1"/>
  <c r="M224" i="1"/>
  <c r="M222" i="1" s="1"/>
  <c r="N206" i="1" s="1"/>
  <c r="N205" i="1" s="1"/>
  <c r="M208" i="1"/>
  <c r="N201" i="1"/>
  <c r="N198" i="1"/>
  <c r="N196" i="1"/>
  <c r="N194" i="1"/>
  <c r="N189" i="1"/>
  <c r="N186" i="1"/>
  <c r="N185" i="1"/>
  <c r="N177" i="1"/>
  <c r="N176" i="1" s="1"/>
  <c r="M172" i="1"/>
  <c r="M167" i="1" s="1"/>
  <c r="N166" i="1" s="1"/>
  <c r="N162" i="1"/>
  <c r="N159" i="1"/>
  <c r="N157" i="1"/>
  <c r="M150" i="1"/>
  <c r="M145" i="1" s="1"/>
  <c r="N139" i="1" s="1"/>
  <c r="M140" i="1"/>
  <c r="M134" i="1"/>
  <c r="M131" i="1"/>
  <c r="M129" i="1"/>
  <c r="M122" i="1"/>
  <c r="N121" i="1" s="1"/>
  <c r="N117" i="1"/>
  <c r="M107" i="1"/>
  <c r="N106" i="1" s="1"/>
  <c r="M102" i="1"/>
  <c r="M99" i="1"/>
  <c r="N98" i="1"/>
  <c r="N92" i="1"/>
  <c r="M87" i="1"/>
  <c r="N85" i="1" s="1"/>
  <c r="N84" i="1" s="1"/>
  <c r="M80" i="1"/>
  <c r="N77" i="1" s="1"/>
  <c r="M78" i="1"/>
  <c r="M74" i="1"/>
  <c r="M71" i="1"/>
  <c r="N70" i="1" s="1"/>
  <c r="N56" i="1"/>
  <c r="M39" i="1"/>
  <c r="M32" i="1"/>
  <c r="M29" i="1"/>
  <c r="M28" i="1" s="1"/>
  <c r="M25" i="1"/>
  <c r="N10" i="1"/>
  <c r="N336" i="1" l="1"/>
  <c r="N251" i="1"/>
  <c r="N246" i="1" s="1"/>
  <c r="N314" i="1"/>
  <c r="N120" i="1"/>
  <c r="N55" i="1"/>
  <c r="N21" i="1"/>
  <c r="N9" i="1" s="1"/>
  <c r="N94" i="1"/>
  <c r="P329" i="1"/>
  <c r="P326" i="1"/>
  <c r="P323" i="1"/>
  <c r="P321" i="1"/>
  <c r="P318" i="1" s="1"/>
  <c r="P316" i="1"/>
  <c r="P306" i="1"/>
  <c r="P300" i="1" s="1"/>
  <c r="P296" i="1"/>
  <c r="P292" i="1"/>
  <c r="P282" i="1"/>
  <c r="P279" i="1"/>
  <c r="P272" i="1"/>
  <c r="O264" i="1"/>
  <c r="P263" i="1" s="1"/>
  <c r="P259" i="1"/>
  <c r="O254" i="1"/>
  <c r="O252" i="1"/>
  <c r="P247" i="1"/>
  <c r="P243" i="1"/>
  <c r="O240" i="1"/>
  <c r="O236" i="1"/>
  <c r="O234" i="1"/>
  <c r="O224" i="1"/>
  <c r="O208" i="1"/>
  <c r="P201" i="1"/>
  <c r="P198" i="1"/>
  <c r="P194" i="1"/>
  <c r="P189" i="1"/>
  <c r="P186" i="1"/>
  <c r="P177" i="1"/>
  <c r="P176" i="1" s="1"/>
  <c r="O172" i="1"/>
  <c r="O167" i="1" s="1"/>
  <c r="P166" i="1" s="1"/>
  <c r="P162" i="1"/>
  <c r="P159" i="1"/>
  <c r="P157" i="1"/>
  <c r="O150" i="1"/>
  <c r="O145" i="1" s="1"/>
  <c r="O140" i="1"/>
  <c r="O134" i="1"/>
  <c r="O131" i="1"/>
  <c r="O129" i="1" s="1"/>
  <c r="O125" i="1"/>
  <c r="O122" i="1" s="1"/>
  <c r="P117" i="1"/>
  <c r="O107" i="1"/>
  <c r="P106" i="1" s="1"/>
  <c r="O102" i="1"/>
  <c r="O99" i="1"/>
  <c r="P92" i="1"/>
  <c r="O88" i="1"/>
  <c r="O87" i="1" s="1"/>
  <c r="P85" i="1" s="1"/>
  <c r="P84" i="1" s="1"/>
  <c r="O80" i="1"/>
  <c r="O78" i="1"/>
  <c r="O74" i="1"/>
  <c r="O71" i="1"/>
  <c r="O57" i="1"/>
  <c r="P56" i="1" s="1"/>
  <c r="O39" i="1"/>
  <c r="O32" i="1"/>
  <c r="O29" i="1"/>
  <c r="O25" i="1"/>
  <c r="O22" i="1"/>
  <c r="O18" i="1"/>
  <c r="P10" i="1" s="1"/>
  <c r="N337" i="1" l="1"/>
  <c r="N203" i="1"/>
  <c r="P261" i="1"/>
  <c r="O222" i="1"/>
  <c r="P206" i="1" s="1"/>
  <c r="P205" i="1" s="1"/>
  <c r="P70" i="1"/>
  <c r="P251" i="1"/>
  <c r="P246" i="1" s="1"/>
  <c r="P277" i="1"/>
  <c r="P336" i="1"/>
  <c r="P121" i="1"/>
  <c r="P98" i="1"/>
  <c r="P94" i="1" s="1"/>
  <c r="O28" i="1"/>
  <c r="P21" i="1" s="1"/>
  <c r="P9" i="1" s="1"/>
  <c r="P77" i="1"/>
  <c r="P139" i="1"/>
  <c r="P185" i="1"/>
  <c r="P314" i="1" l="1"/>
  <c r="P337" i="1" s="1"/>
  <c r="N338" i="1"/>
  <c r="P55" i="1"/>
  <c r="P120" i="1"/>
  <c r="P203" i="1" l="1"/>
  <c r="P338" i="1" s="1"/>
</calcChain>
</file>

<file path=xl/sharedStrings.xml><?xml version="1.0" encoding="utf-8"?>
<sst xmlns="http://schemas.openxmlformats.org/spreadsheetml/2006/main" count="1083" uniqueCount="809">
  <si>
    <t>e BEST INVESTMENT SECURITIES CO., LTD</t>
  </si>
  <si>
    <t>STATEMENTS OF FINANCIAL POSITION</t>
  </si>
  <si>
    <t> (Korean Won)</t>
  </si>
  <si>
    <t xml:space="preserve">계  정  과   목  </t>
  </si>
  <si>
    <t>ASSETS</t>
    <phoneticPr fontId="4" type="noConversion"/>
  </si>
  <si>
    <t>자       산</t>
  </si>
  <si>
    <t xml:space="preserve"> </t>
  </si>
  <si>
    <t>Ⅰ.CASH AND DEPOSITS</t>
    <phoneticPr fontId="4" type="noConversion"/>
  </si>
  <si>
    <t>Ⅰ.현금및예치금</t>
    <phoneticPr fontId="3" type="noConversion"/>
  </si>
  <si>
    <t>1.Cash and cash equivalents</t>
    <phoneticPr fontId="4" type="noConversion"/>
  </si>
  <si>
    <t>가.현금 및 현금성자산</t>
  </si>
  <si>
    <t>1) Cash on hand</t>
    <phoneticPr fontId="4" type="noConversion"/>
  </si>
  <si>
    <t>1) 현금</t>
  </si>
  <si>
    <t>2) Demand deposits</t>
    <phoneticPr fontId="4" type="noConversion"/>
  </si>
  <si>
    <t>2) 보통예금</t>
    <phoneticPr fontId="4" type="noConversion"/>
  </si>
  <si>
    <t>3) Current deposits</t>
    <phoneticPr fontId="4" type="noConversion"/>
  </si>
  <si>
    <t>3) 당좌예금</t>
    <phoneticPr fontId="4" type="noConversion"/>
  </si>
  <si>
    <t>4) Foreign currency deposits</t>
    <phoneticPr fontId="4" type="noConversion"/>
  </si>
  <si>
    <t>4) 외화예금</t>
    <phoneticPr fontId="4" type="noConversion"/>
  </si>
  <si>
    <t>5) MMDA</t>
    <phoneticPr fontId="3" type="noConversion"/>
  </si>
  <si>
    <t>6) MMF</t>
  </si>
  <si>
    <t>6) MMF</t>
    <phoneticPr fontId="3" type="noConversion"/>
  </si>
  <si>
    <t>7) Financial bills</t>
    <phoneticPr fontId="4" type="noConversion"/>
  </si>
  <si>
    <t>7) 금융어음</t>
    <phoneticPr fontId="4" type="noConversion"/>
  </si>
  <si>
    <t>8) Others</t>
    <phoneticPr fontId="4" type="noConversion"/>
  </si>
  <si>
    <t>8) 기타예금</t>
    <phoneticPr fontId="4" type="noConversion"/>
  </si>
  <si>
    <t>① 특정금전신탁</t>
  </si>
  <si>
    <t>② 기타예금</t>
  </si>
  <si>
    <t>2.Deposits</t>
    <phoneticPr fontId="4" type="noConversion"/>
  </si>
  <si>
    <t>나.예치금</t>
  </si>
  <si>
    <t>1) Subscription deposits</t>
    <phoneticPr fontId="4" type="noConversion"/>
  </si>
  <si>
    <t>1) 청약예치금</t>
  </si>
  <si>
    <t>① 자기분</t>
    <phoneticPr fontId="4" type="noConversion"/>
  </si>
  <si>
    <t>② 투자자분</t>
    <phoneticPr fontId="4" type="noConversion"/>
  </si>
  <si>
    <t>② 투자자분</t>
  </si>
  <si>
    <t>2) Reserve for claims of customers' deposits</t>
    <phoneticPr fontId="4" type="noConversion"/>
  </si>
  <si>
    <t>2) 투자자예탁금별도예치금(예금)</t>
  </si>
  <si>
    <t>① Customers' deposits - beneficiary</t>
    <phoneticPr fontId="4" type="noConversion"/>
  </si>
  <si>
    <t>① 집합투자증권투자자예수분</t>
  </si>
  <si>
    <t>3) Securities borrowed</t>
    <phoneticPr fontId="4" type="noConversion"/>
  </si>
  <si>
    <t>3) 대차거래이행보증금</t>
    <phoneticPr fontId="4" type="noConversion"/>
  </si>
  <si>
    <t>4) Deposits for exchange-traded derivatives</t>
    <phoneticPr fontId="4" type="noConversion"/>
  </si>
  <si>
    <t>4) 장내파생상품거래예치금</t>
    <phoneticPr fontId="4" type="noConversion"/>
  </si>
  <si>
    <t>① 자기분(해외)</t>
  </si>
  <si>
    <t>a.해외자기거래예치금(FCM)</t>
    <phoneticPr fontId="4" type="noConversion"/>
  </si>
  <si>
    <t>b.해외자기거래예치금(은행)</t>
    <phoneticPr fontId="4" type="noConversion"/>
  </si>
  <si>
    <t>② 투자자분(해외)</t>
  </si>
  <si>
    <t>a.해외위탁거래예치금(FCM)</t>
  </si>
  <si>
    <t>b.해외위탁거래예치금(은행)</t>
  </si>
  <si>
    <t>5) Guarantee deposits for stock borrowings from KSFC</t>
    <phoneticPr fontId="4" type="noConversion"/>
  </si>
  <si>
    <t>5) 유통금융차주담보금</t>
    <phoneticPr fontId="4" type="noConversion"/>
  </si>
  <si>
    <t>6) Guarantee deposits for KSFC trading</t>
    <phoneticPr fontId="4" type="noConversion"/>
  </si>
  <si>
    <t>6) 유통금융담보금</t>
    <phoneticPr fontId="4" type="noConversion"/>
  </si>
  <si>
    <t>① ETJ외화예치금</t>
  </si>
  <si>
    <t>② 일본주식 외화예치금</t>
  </si>
  <si>
    <t>③ 홍콩주식 외화예치금</t>
  </si>
  <si>
    <t>④ 중국주식 예치금</t>
  </si>
  <si>
    <t>⑤ 미국주식 외화예치금</t>
  </si>
  <si>
    <t>⑥ 캐나다주식 예치금</t>
  </si>
  <si>
    <t>⑦ 독일주식 예치금</t>
  </si>
  <si>
    <t>⑧ 영국주식 예치금</t>
  </si>
  <si>
    <t>⑧ 영국주식 예치금</t>
    <phoneticPr fontId="4" type="noConversion"/>
  </si>
  <si>
    <t>⑨ 싱가폴주식 예치금</t>
  </si>
  <si>
    <t>⑩ 프랑스주식 예치금</t>
  </si>
  <si>
    <t>⑩ 프랑스주식 예치금</t>
    <phoneticPr fontId="3" type="noConversion"/>
  </si>
  <si>
    <t>⑪ 국내선물대용 예치금(USD)</t>
  </si>
  <si>
    <t>⑫ 국내선물대용 예치금(EUR)</t>
  </si>
  <si>
    <t>⑬ 기타</t>
  </si>
  <si>
    <t>Ⅱ.FINANCIAL ASSETS AT FVTPL</t>
    <phoneticPr fontId="4" type="noConversion"/>
  </si>
  <si>
    <t>Ⅱ.당기손익인식금융자산</t>
  </si>
  <si>
    <t>1.Trading securities</t>
    <phoneticPr fontId="4" type="noConversion"/>
  </si>
  <si>
    <t>가.단기매매금융자산</t>
  </si>
  <si>
    <t>1) Stock</t>
    <phoneticPr fontId="4" type="noConversion"/>
  </si>
  <si>
    <t>1) 주식</t>
  </si>
  <si>
    <t>2) Stock warrants</t>
    <phoneticPr fontId="4" type="noConversion"/>
  </si>
  <si>
    <t>2) 신주인수권증서</t>
  </si>
  <si>
    <t>3) State bonds, Local government bonds</t>
    <phoneticPr fontId="4" type="noConversion"/>
  </si>
  <si>
    <t>3) 국채·지방채</t>
  </si>
  <si>
    <t>4) Special bonds</t>
    <phoneticPr fontId="4" type="noConversion"/>
  </si>
  <si>
    <t>4) 특수채</t>
  </si>
  <si>
    <t>5) Corporate bond</t>
    <phoneticPr fontId="4" type="noConversion"/>
  </si>
  <si>
    <t>5) 회사채</t>
  </si>
  <si>
    <t>6) Corporate commercial papers</t>
    <phoneticPr fontId="4" type="noConversion"/>
  </si>
  <si>
    <t>6) 기업어음증권</t>
  </si>
  <si>
    <t>7) Electronic Short-Term bond</t>
    <phoneticPr fontId="3" type="noConversion"/>
  </si>
  <si>
    <t>7) 전자단기사채</t>
    <phoneticPr fontId="4" type="noConversion"/>
  </si>
  <si>
    <t>8) Collective investment securities</t>
    <phoneticPr fontId="4" type="noConversion"/>
  </si>
  <si>
    <t>8) 집합투자증권</t>
    <phoneticPr fontId="4" type="noConversion"/>
  </si>
  <si>
    <t>9) Securities in foreign currency</t>
    <phoneticPr fontId="4" type="noConversion"/>
  </si>
  <si>
    <t>9) 외화증권</t>
    <phoneticPr fontId="4" type="noConversion"/>
  </si>
  <si>
    <t>① Stock in foreign currency</t>
    <phoneticPr fontId="4" type="noConversion"/>
  </si>
  <si>
    <t>① 외화주식</t>
    <phoneticPr fontId="4" type="noConversion"/>
  </si>
  <si>
    <t>② Bonds in foreign currency</t>
    <phoneticPr fontId="4" type="noConversion"/>
  </si>
  <si>
    <t>② 외화채권</t>
    <phoneticPr fontId="4" type="noConversion"/>
  </si>
  <si>
    <t>③ Others</t>
    <phoneticPr fontId="4" type="noConversion"/>
  </si>
  <si>
    <t>③ 기타</t>
    <phoneticPr fontId="4" type="noConversion"/>
  </si>
  <si>
    <t>10) Others securities</t>
    <phoneticPr fontId="4" type="noConversion"/>
  </si>
  <si>
    <t>10) 기타당기손익인식증권</t>
    <phoneticPr fontId="4" type="noConversion"/>
  </si>
  <si>
    <t>2.Designated at FVTPL</t>
    <phoneticPr fontId="4" type="noConversion"/>
  </si>
  <si>
    <t>나.당기손익인식지정금융자산</t>
    <phoneticPr fontId="4" type="noConversion"/>
  </si>
  <si>
    <t>1) Reserve for claims of customers' deposits (trust)</t>
    <phoneticPr fontId="4" type="noConversion"/>
  </si>
  <si>
    <t>1) 투자자예탁금별도예치금(신탁)</t>
    <phoneticPr fontId="4" type="noConversion"/>
  </si>
  <si>
    <t>① 일반예수분-신탁</t>
  </si>
  <si>
    <t>② 장내파생상품거래분-신탁</t>
    <phoneticPr fontId="4" type="noConversion"/>
  </si>
  <si>
    <t>2) Derivatives-combined securities</t>
    <phoneticPr fontId="4" type="noConversion"/>
  </si>
  <si>
    <t>2) 파생결합증권</t>
    <phoneticPr fontId="4" type="noConversion"/>
  </si>
  <si>
    <t>① 주식워런트증권</t>
  </si>
  <si>
    <t>① 주식워런트증권</t>
    <phoneticPr fontId="4" type="noConversion"/>
  </si>
  <si>
    <t>3) Stock</t>
    <phoneticPr fontId="3" type="noConversion"/>
  </si>
  <si>
    <t>3) 주식</t>
    <phoneticPr fontId="3" type="noConversion"/>
  </si>
  <si>
    <t>3. Derivatives assets</t>
    <phoneticPr fontId="4" type="noConversion"/>
  </si>
  <si>
    <t>다. 파생상품자산</t>
    <phoneticPr fontId="4" type="noConversion"/>
  </si>
  <si>
    <t>1) Exchange-traded derivatives</t>
    <phoneticPr fontId="4" type="noConversion"/>
  </si>
  <si>
    <t>1) 장내파생상품</t>
  </si>
  <si>
    <t>① 주식관련</t>
  </si>
  <si>
    <t>2) OTC derivatives</t>
    <phoneticPr fontId="4" type="noConversion"/>
  </si>
  <si>
    <t>2) 장외파생상품</t>
  </si>
  <si>
    <t>① 이자율관련</t>
  </si>
  <si>
    <t>① 이자율관련</t>
    <phoneticPr fontId="4" type="noConversion"/>
  </si>
  <si>
    <t>② 주식관련</t>
  </si>
  <si>
    <t>② 주식관련</t>
    <phoneticPr fontId="3" type="noConversion"/>
  </si>
  <si>
    <t>③ 상품관련</t>
  </si>
  <si>
    <t>③ 상품관련</t>
    <phoneticPr fontId="4" type="noConversion"/>
  </si>
  <si>
    <t>Ⅲ.Available for sale securities</t>
    <phoneticPr fontId="4" type="noConversion"/>
  </si>
  <si>
    <t>Ⅲ.매도가능금융자산</t>
  </si>
  <si>
    <t>1.Available for sale securities</t>
    <phoneticPr fontId="4" type="noConversion"/>
  </si>
  <si>
    <t>가.매도가능금융자산</t>
  </si>
  <si>
    <t>2) Investment in partnerships</t>
    <phoneticPr fontId="4" type="noConversion"/>
  </si>
  <si>
    <t>2) 출자금</t>
  </si>
  <si>
    <t>① 투자조합</t>
    <phoneticPr fontId="4" type="noConversion"/>
  </si>
  <si>
    <t>② 손해배상공동기금</t>
    <phoneticPr fontId="4" type="noConversion"/>
  </si>
  <si>
    <t>3) Collective investment securities</t>
    <phoneticPr fontId="4" type="noConversion"/>
  </si>
  <si>
    <t>3) 집합투자증권</t>
  </si>
  <si>
    <t>4) Others securities</t>
    <phoneticPr fontId="4" type="noConversion"/>
  </si>
  <si>
    <t>4) 기타매도가능증권</t>
    <phoneticPr fontId="4" type="noConversion"/>
  </si>
  <si>
    <t>Ⅳ.Investments in associates, subsidiaries and joint ventures</t>
    <phoneticPr fontId="3" type="noConversion"/>
  </si>
  <si>
    <t>Ⅳ.관계기업투자</t>
    <phoneticPr fontId="3" type="noConversion"/>
  </si>
  <si>
    <t>가.출자금</t>
    <phoneticPr fontId="3" type="noConversion"/>
  </si>
  <si>
    <t>Ⅴ.LOANS</t>
    <phoneticPr fontId="4" type="noConversion"/>
  </si>
  <si>
    <t>Ⅴ.대출채권</t>
    <phoneticPr fontId="3" type="noConversion"/>
  </si>
  <si>
    <t>Net deffered origination fees and costs</t>
    <phoneticPr fontId="4" type="noConversion"/>
  </si>
  <si>
    <t>(이연대출부대수익)</t>
    <phoneticPr fontId="4" type="noConversion"/>
  </si>
  <si>
    <t>Discount present value</t>
    <phoneticPr fontId="4" type="noConversion"/>
  </si>
  <si>
    <t>(현재가치할인차금)</t>
    <phoneticPr fontId="4" type="noConversion"/>
  </si>
  <si>
    <t>1.Call loans</t>
    <phoneticPr fontId="4" type="noConversion"/>
  </si>
  <si>
    <t>가.콜론</t>
  </si>
  <si>
    <t>2.Broker's loans</t>
    <phoneticPr fontId="4" type="noConversion"/>
  </si>
  <si>
    <t>나.신용공여금</t>
  </si>
  <si>
    <t>1) Margin to customers</t>
    <phoneticPr fontId="4" type="noConversion"/>
  </si>
  <si>
    <t>1) 신용거래융자금</t>
  </si>
  <si>
    <t>① 자기신용융자금</t>
  </si>
  <si>
    <t>② 유통금융융자금</t>
  </si>
  <si>
    <t>2) Loans secured by securities</t>
    <phoneticPr fontId="4" type="noConversion"/>
  </si>
  <si>
    <t>2) 증권담보대출금</t>
  </si>
  <si>
    <t>① 예탁담보대출금</t>
  </si>
  <si>
    <t>② 매도담보대출금</t>
  </si>
  <si>
    <t>3.Securities purchased under reverse repurchase agreements</t>
    <phoneticPr fontId="4" type="noConversion"/>
  </si>
  <si>
    <t>다.환매조건부채권매수</t>
  </si>
  <si>
    <t>4.Loans</t>
    <phoneticPr fontId="4" type="noConversion"/>
  </si>
  <si>
    <t>라.대여금</t>
  </si>
  <si>
    <t>1) Loans to Employees</t>
    <phoneticPr fontId="4" type="noConversion"/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</si>
  <si>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</si>
  <si>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</si>
  <si>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</si>
  <si>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</si>
  <si>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</si>
  <si>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Others</t>
    <phoneticPr fontId="4" type="noConversion"/>
  </si>
  <si>
    <t>2) 기타대여금</t>
  </si>
  <si>
    <t>5.Loans</t>
    <phoneticPr fontId="3" type="noConversion"/>
  </si>
  <si>
    <t>마.대출금</t>
    <phoneticPr fontId="3" type="noConversion"/>
  </si>
  <si>
    <t>6.Loans purchased</t>
    <phoneticPr fontId="4" type="noConversion"/>
  </si>
  <si>
    <t>바.매입대출채권</t>
    <phoneticPr fontId="3" type="noConversion"/>
  </si>
  <si>
    <t>7.Private placement bonds</t>
    <phoneticPr fontId="4" type="noConversion"/>
  </si>
  <si>
    <t>사.사모사채</t>
    <phoneticPr fontId="4" type="noConversion"/>
  </si>
  <si>
    <t>8.Others loans</t>
    <phoneticPr fontId="4" type="noConversion"/>
  </si>
  <si>
    <t>아.기타대출채권</t>
    <phoneticPr fontId="4" type="noConversion"/>
  </si>
  <si>
    <t>9.Allowance for credit loss</t>
    <phoneticPr fontId="4" type="noConversion"/>
  </si>
  <si>
    <t>자.대손충당금</t>
    <phoneticPr fontId="4" type="noConversion"/>
  </si>
  <si>
    <t>1) Allowance for loans</t>
    <phoneticPr fontId="4" type="noConversion"/>
  </si>
  <si>
    <t>1) 대여금대손충당금</t>
  </si>
  <si>
    <t>2) Allowance for loans purchased</t>
    <phoneticPr fontId="4" type="noConversion"/>
  </si>
  <si>
    <t>2) 매입대출채권 대손충당금</t>
  </si>
  <si>
    <t>Ⅵ.OTHER FINANCIAL ASSETS</t>
    <phoneticPr fontId="4" type="noConversion"/>
  </si>
  <si>
    <t>Ⅵ.기타금융자산</t>
    <phoneticPr fontId="4" type="noConversion"/>
  </si>
  <si>
    <t>1.Receivables</t>
    <phoneticPr fontId="4" type="noConversion"/>
  </si>
  <si>
    <t>가.미수금</t>
  </si>
  <si>
    <t>1) Receivables for proprietary trading</t>
    <phoneticPr fontId="4" type="noConversion"/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</si>
  <si>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</si>
  <si>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</si>
  <si>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</si>
  <si>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</si>
  <si>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</si>
  <si>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</si>
  <si>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④ 기타</t>
    <phoneticPr fontId="4" type="noConversion"/>
  </si>
  <si>
    <t>④ 기타</t>
  </si>
  <si>
    <t>2) Receivables for brokerage</t>
    <phoneticPr fontId="4" type="noConversion"/>
  </si>
  <si>
    <t>2) 위탁매매미수금</t>
  </si>
  <si>
    <t>② 장내파생상품미수금</t>
  </si>
  <si>
    <t>a.해외선물</t>
  </si>
  <si>
    <t>b.국내선물</t>
  </si>
  <si>
    <t>3) Receivables for brokerage(trade date)</t>
    <phoneticPr fontId="4" type="noConversion"/>
  </si>
  <si>
    <t>3) 장내거래미수금(거래일)</t>
    <phoneticPr fontId="4" type="noConversion"/>
  </si>
  <si>
    <t>① 고객미수금</t>
    <phoneticPr fontId="4" type="noConversion"/>
  </si>
  <si>
    <t>② 한국거래소미수금</t>
    <phoneticPr fontId="4" type="noConversion"/>
  </si>
  <si>
    <t>4) Other receivables</t>
    <phoneticPr fontId="4" type="noConversion"/>
  </si>
  <si>
    <t>4) 기타미수금</t>
    <phoneticPr fontId="4" type="noConversion"/>
  </si>
  <si>
    <t>5) Receivables in foreign currency</t>
    <phoneticPr fontId="4" type="noConversion"/>
  </si>
  <si>
    <t>5) 해외미수금</t>
    <phoneticPr fontId="4" type="noConversion"/>
  </si>
  <si>
    <t>2.Accrued income</t>
    <phoneticPr fontId="4" type="noConversion"/>
  </si>
  <si>
    <t>나.미수수익</t>
  </si>
  <si>
    <t>1) Accrued commissions</t>
    <phoneticPr fontId="4" type="noConversion"/>
  </si>
  <si>
    <t>1) 미수수수료</t>
  </si>
  <si>
    <t>① 미수수탁수수료</t>
  </si>
  <si>
    <t>② 미수인수및주선수수료</t>
  </si>
  <si>
    <t>③ 미수투자일임수수료</t>
  </si>
  <si>
    <t>④ 기타</t>
    <phoneticPr fontId="3" type="noConversion"/>
  </si>
  <si>
    <t>2) Accrued interest receivables</t>
    <phoneticPr fontId="4" type="noConversion"/>
  </si>
  <si>
    <t>2) 미수이자</t>
  </si>
  <si>
    <t>① 미수신용거래융자이자</t>
  </si>
  <si>
    <t>② 미수채권이자</t>
  </si>
  <si>
    <t>③ 미수기업어음증권이자</t>
  </si>
  <si>
    <t>③ 미수기업어음증권이자</t>
    <phoneticPr fontId="3" type="noConversion"/>
  </si>
  <si>
    <t>④ 미수전자단기사채이자</t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</si>
  <si>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3" type="noConversion"/>
  </si>
  <si>
    <t>⑤ 미수증권담보대출이자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</si>
  <si>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3" type="noConversion"/>
  </si>
  <si>
    <t>a.미수예탁담보이자</t>
  </si>
  <si>
    <t>b.미수매도담보이자</t>
  </si>
  <si>
    <t>c.기타</t>
  </si>
  <si>
    <t>⑥ 기타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</si>
  <si>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3" type="noConversion"/>
  </si>
  <si>
    <t>3) Accrued dividends</t>
    <phoneticPr fontId="4" type="noConversion"/>
  </si>
  <si>
    <t>3) 미수배당금</t>
    <phoneticPr fontId="4" type="noConversion"/>
  </si>
  <si>
    <t>4) Accrued other incomes</t>
    <phoneticPr fontId="4" type="noConversion"/>
  </si>
  <si>
    <t>4) 기타미수수익</t>
    <phoneticPr fontId="4" type="noConversion"/>
  </si>
  <si>
    <t>3.Guarantee</t>
    <phoneticPr fontId="4" type="noConversion"/>
  </si>
  <si>
    <t>다.보증금</t>
    <phoneticPr fontId="4" type="noConversion"/>
  </si>
  <si>
    <t>1) Guarantee for rent</t>
    <phoneticPr fontId="4" type="noConversion"/>
  </si>
  <si>
    <t>1) 임차보증금</t>
  </si>
  <si>
    <t>4.Receivables for bonds</t>
    <phoneticPr fontId="4" type="noConversion"/>
  </si>
  <si>
    <t>라.미회수채권</t>
    <phoneticPr fontId="4" type="noConversion"/>
  </si>
  <si>
    <t>1) Inter bank transfer</t>
    <phoneticPr fontId="4" type="noConversion"/>
  </si>
  <si>
    <t>1) 미회수채권-타행환</t>
  </si>
  <si>
    <t>2) Electronic banking</t>
    <phoneticPr fontId="4" type="noConversion"/>
  </si>
  <si>
    <t>2) 미회수채권-전자금융</t>
  </si>
  <si>
    <t>5.Allowance for credit loss</t>
    <phoneticPr fontId="4" type="noConversion"/>
  </si>
  <si>
    <t>마.대손충당금</t>
    <phoneticPr fontId="4" type="noConversion"/>
  </si>
  <si>
    <t>1) Allowance for receivables</t>
    <phoneticPr fontId="4" type="noConversion"/>
  </si>
  <si>
    <t>1) 미수금대손충당금</t>
  </si>
  <si>
    <t>2) Allowance for accrued income</t>
    <phoneticPr fontId="4" type="noConversion"/>
  </si>
  <si>
    <t>2) 미수수익대손충당금</t>
  </si>
  <si>
    <t>6.Discount present value</t>
    <phoneticPr fontId="4" type="noConversion"/>
  </si>
  <si>
    <t>바.현재가치조정차금</t>
    <phoneticPr fontId="4" type="noConversion"/>
  </si>
  <si>
    <t>Ⅶ.TANGIBLE ASSETS</t>
    <phoneticPr fontId="4" type="noConversion"/>
  </si>
  <si>
    <t>Ⅶ.유형자산</t>
    <phoneticPr fontId="4" type="noConversion"/>
  </si>
  <si>
    <t>1.Tangible assets</t>
    <phoneticPr fontId="4" type="noConversion"/>
  </si>
  <si>
    <t>가.유형자산</t>
  </si>
  <si>
    <t>1) Vehicles</t>
    <phoneticPr fontId="4" type="noConversion"/>
  </si>
  <si>
    <t>1) 차량운반구</t>
  </si>
  <si>
    <t>2) Furniture and equipments</t>
    <phoneticPr fontId="4" type="noConversion"/>
  </si>
  <si>
    <t>2) 비품</t>
  </si>
  <si>
    <t>3) Construction in progress</t>
    <phoneticPr fontId="4" type="noConversion"/>
  </si>
  <si>
    <t>3) 건설중인자산</t>
    <phoneticPr fontId="4" type="noConversion"/>
  </si>
  <si>
    <t>4) Others tangible assets</t>
    <phoneticPr fontId="4" type="noConversion"/>
  </si>
  <si>
    <t>4) 기타유형자산</t>
    <phoneticPr fontId="4" type="noConversion"/>
  </si>
  <si>
    <t>5) Accumulated depreciation</t>
    <phoneticPr fontId="4" type="noConversion"/>
  </si>
  <si>
    <t>5) 감가상각누계액</t>
    <phoneticPr fontId="4" type="noConversion"/>
  </si>
  <si>
    <t>( 차량운반구감가상각누계액 )</t>
  </si>
  <si>
    <t>( 비품감가상각누계액 )</t>
  </si>
  <si>
    <t>( 기타유형자산감가상각누계액 )</t>
  </si>
  <si>
    <t>Ⅷ.INTANGIBLE ASSETS</t>
    <phoneticPr fontId="4" type="noConversion"/>
  </si>
  <si>
    <t>Ⅷ.무형자산</t>
    <phoneticPr fontId="4" type="noConversion"/>
  </si>
  <si>
    <t>1.Intangible assets</t>
    <phoneticPr fontId="4" type="noConversion"/>
  </si>
  <si>
    <t>가.무형자산</t>
  </si>
  <si>
    <t>1) Golf membership</t>
    <phoneticPr fontId="4" type="noConversion"/>
  </si>
  <si>
    <t>1) 골프회원권</t>
  </si>
  <si>
    <t>2) Others membership</t>
    <phoneticPr fontId="4" type="noConversion"/>
  </si>
  <si>
    <t>2) 회원권(기타)</t>
  </si>
  <si>
    <t>3) Software</t>
    <phoneticPr fontId="4" type="noConversion"/>
  </si>
  <si>
    <t>3) 소프트웨어</t>
  </si>
  <si>
    <t>4) Goodwill</t>
    <phoneticPr fontId="4" type="noConversion"/>
  </si>
  <si>
    <t>4) 산업재산권</t>
  </si>
  <si>
    <t>5) Others intangible assets</t>
    <phoneticPr fontId="4" type="noConversion"/>
  </si>
  <si>
    <t>5) 기타무형자산</t>
  </si>
  <si>
    <t>Ⅸ.DEFERRED INCOME TAX DEBITS</t>
    <phoneticPr fontId="4" type="noConversion"/>
  </si>
  <si>
    <t>Ⅸ.이연법인세자산</t>
    <phoneticPr fontId="4" type="noConversion"/>
  </si>
  <si>
    <t>Ⅹ.INCOME TAX ASSETS</t>
    <phoneticPr fontId="4" type="noConversion"/>
  </si>
  <si>
    <t>Ⅹ.당기법인세자산</t>
    <phoneticPr fontId="4" type="noConversion"/>
  </si>
  <si>
    <t>ⅩⅠ.OTHER ASSETS</t>
    <phoneticPr fontId="4" type="noConversion"/>
  </si>
  <si>
    <t>ⅩⅠ.기타자산</t>
    <phoneticPr fontId="4" type="noConversion"/>
  </si>
  <si>
    <t>1.Advance payments</t>
    <phoneticPr fontId="4" type="noConversion"/>
  </si>
  <si>
    <t>가.선급금</t>
    <phoneticPr fontId="4" type="noConversion"/>
  </si>
  <si>
    <t>1) Accrued interest on bonds</t>
    <phoneticPr fontId="4" type="noConversion"/>
  </si>
  <si>
    <t>1) 채권경과이자</t>
  </si>
  <si>
    <t>2) 기타선급금</t>
  </si>
  <si>
    <t>2.Prepaid expenses</t>
    <phoneticPr fontId="4" type="noConversion"/>
  </si>
  <si>
    <t>나.선급비용</t>
    <phoneticPr fontId="4" type="noConversion"/>
  </si>
  <si>
    <t>1) Prepaid interest</t>
    <phoneticPr fontId="4" type="noConversion"/>
  </si>
  <si>
    <t>1) 선급이자</t>
  </si>
  <si>
    <t>2) Prepaid insurance premium</t>
    <phoneticPr fontId="4" type="noConversion"/>
  </si>
  <si>
    <t>2) 선급보험료</t>
  </si>
  <si>
    <t>3) Prepaid commissions</t>
    <phoneticPr fontId="4" type="noConversion"/>
  </si>
  <si>
    <t>3) 선급수수료</t>
    <phoneticPr fontId="4" type="noConversion"/>
  </si>
  <si>
    <t>4) Others</t>
    <phoneticPr fontId="4" type="noConversion"/>
  </si>
  <si>
    <t>4) 기타선급비용</t>
    <phoneticPr fontId="4" type="noConversion"/>
  </si>
  <si>
    <t>3.Prepaid tax</t>
    <phoneticPr fontId="3" type="noConversion"/>
  </si>
  <si>
    <t>다.선급제세</t>
    <phoneticPr fontId="3" type="noConversion"/>
  </si>
  <si>
    <t>1) Others</t>
    <phoneticPr fontId="3" type="noConversion"/>
  </si>
  <si>
    <t>1) 기타선급제세</t>
    <phoneticPr fontId="3" type="noConversion"/>
  </si>
  <si>
    <t>4.Other foreign assets</t>
    <phoneticPr fontId="3" type="noConversion"/>
  </si>
  <si>
    <t>라.기타외화자산</t>
    <phoneticPr fontId="3" type="noConversion"/>
  </si>
  <si>
    <t>1) Outstanding spot exchange</t>
    <phoneticPr fontId="3" type="noConversion"/>
  </si>
  <si>
    <t>1) 미수미결제현물환</t>
    <phoneticPr fontId="3" type="noConversion"/>
  </si>
  <si>
    <t>5.Guarantee</t>
    <phoneticPr fontId="4" type="noConversion"/>
  </si>
  <si>
    <t>마.보증금</t>
    <phoneticPr fontId="4" type="noConversion"/>
  </si>
  <si>
    <t>1) Fidelity guarantee money</t>
    <phoneticPr fontId="4" type="noConversion"/>
  </si>
  <si>
    <t>1) 회원보증금</t>
    <phoneticPr fontId="4" type="noConversion"/>
  </si>
  <si>
    <t>2) Others</t>
    <phoneticPr fontId="4" type="noConversion"/>
  </si>
  <si>
    <t>2) 기타보증금</t>
    <phoneticPr fontId="4" type="noConversion"/>
  </si>
  <si>
    <t>6. Other assets</t>
    <phoneticPr fontId="4" type="noConversion"/>
  </si>
  <si>
    <t>바. 기타의 기타자산</t>
    <phoneticPr fontId="4" type="noConversion"/>
  </si>
  <si>
    <t>1) 기타</t>
    <phoneticPr fontId="4" type="noConversion"/>
  </si>
  <si>
    <t>TOTAL ASSETS</t>
    <phoneticPr fontId="4" type="noConversion"/>
  </si>
  <si>
    <t>자     산     총     계</t>
  </si>
  <si>
    <t>LIABILITIES</t>
    <phoneticPr fontId="4" type="noConversion"/>
  </si>
  <si>
    <t>부채</t>
  </si>
  <si>
    <t>Ⅰ.DEPOSITS</t>
    <phoneticPr fontId="4" type="noConversion"/>
  </si>
  <si>
    <t>Ⅰ.예수부채</t>
  </si>
  <si>
    <t>1.Customers' deposits</t>
    <phoneticPr fontId="4" type="noConversion"/>
  </si>
  <si>
    <t>가.투자자예수금</t>
  </si>
  <si>
    <t>1) Customers' deposits for brokerage</t>
    <phoneticPr fontId="4" type="noConversion"/>
  </si>
  <si>
    <t>1) 위탁자예수금(원화)</t>
    <phoneticPr fontId="4" type="noConversion"/>
  </si>
  <si>
    <t>2) Customers' deposits for brokerage-Foreign currency</t>
    <phoneticPr fontId="4" type="noConversion"/>
  </si>
  <si>
    <t>2) 위탁자예수금(외화)</t>
    <phoneticPr fontId="4" type="noConversion"/>
  </si>
  <si>
    <t>① 기타예수금-금지금</t>
  </si>
  <si>
    <t>① 기타예수금-금지금</t>
    <phoneticPr fontId="4" type="noConversion"/>
  </si>
  <si>
    <t>② ETJ 예수금</t>
  </si>
  <si>
    <t>② ETJ 예수금</t>
    <phoneticPr fontId="4" type="noConversion"/>
  </si>
  <si>
    <t>③ 일본주식 예수금</t>
  </si>
  <si>
    <t>③ 일본주식 예수금</t>
    <phoneticPr fontId="4" type="noConversion"/>
  </si>
  <si>
    <t>④ 홍콩주식 예수금</t>
  </si>
  <si>
    <t>④ 홍콩주식 예수금</t>
    <phoneticPr fontId="4" type="noConversion"/>
  </si>
  <si>
    <t>⑤ 중국주식 예수금</t>
  </si>
  <si>
    <t>⑤ 중국주식 예수금</t>
    <phoneticPr fontId="4" type="noConversion"/>
  </si>
  <si>
    <t>⑥ 미국주식 예수금</t>
  </si>
  <si>
    <t>⑥ 미국주식 예수금</t>
    <phoneticPr fontId="4" type="noConversion"/>
  </si>
  <si>
    <t>⑦ 캐나다주식 예수금</t>
  </si>
  <si>
    <t>⑦ 캐나다주식 예수금</t>
    <phoneticPr fontId="4" type="noConversion"/>
  </si>
  <si>
    <t>⑧ 독일주식 예수금</t>
  </si>
  <si>
    <t>⑧ 독일주식 예수금</t>
    <phoneticPr fontId="4" type="noConversion"/>
  </si>
  <si>
    <t>⑨ 영국주식 예수금</t>
  </si>
  <si>
    <t>⑨ 영국주식 예수금</t>
    <phoneticPr fontId="4" type="noConversion"/>
  </si>
  <si>
    <t>⑩ 싱가폴주식 예수금</t>
  </si>
  <si>
    <t>⑩ 싱가폴주식 예수금</t>
    <phoneticPr fontId="4" type="noConversion"/>
  </si>
  <si>
    <t>⑪ 프랑스주식 예수금</t>
  </si>
  <si>
    <t>⑫ 국내선물대용 예수금(USD)</t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</si>
  <si>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4" type="noConversion"/>
  </si>
  <si>
    <t>⑬ 국내선물대용 예수금(EUR)</t>
  </si>
  <si>
    <t>⑬ 국내선물대용 예수금(EUR)</t>
    <phoneticPr fontId="4" type="noConversion"/>
  </si>
  <si>
    <t>3) Customers' deposits for exchange - traded derivatives trading</t>
    <phoneticPr fontId="4" type="noConversion"/>
  </si>
  <si>
    <t>3) 장내파생상품거래예수금</t>
    <phoneticPr fontId="4" type="noConversion"/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</si>
  <si>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</si>
  <si>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</si>
  <si>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</si>
  <si>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</si>
  <si>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</si>
  <si>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</si>
  <si>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</si>
  <si>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</si>
  <si>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</si>
  <si>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</si>
  <si>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i.해외선물옵션예수금 (CNY)</t>
  </si>
  <si>
    <t>③ FX마진예수금-외화</t>
  </si>
  <si>
    <t>a.FX마진예수금(USD)</t>
  </si>
  <si>
    <t>4) Customers' deposits for subscriptions</t>
    <phoneticPr fontId="4" type="noConversion"/>
  </si>
  <si>
    <t>4) 청약자예수금</t>
    <phoneticPr fontId="4" type="noConversion"/>
  </si>
  <si>
    <t>① 청약자예수금-주간사</t>
  </si>
  <si>
    <t>② 청약자예수금-일반</t>
    <phoneticPr fontId="4" type="noConversion"/>
  </si>
  <si>
    <t>5) Customers' deposits forbeneficiary</t>
    <phoneticPr fontId="4" type="noConversion"/>
  </si>
  <si>
    <t>5) 집합투자증권투자자예수금</t>
    <phoneticPr fontId="4" type="noConversion"/>
  </si>
  <si>
    <t>6) Other deposits</t>
    <phoneticPr fontId="4" type="noConversion"/>
  </si>
  <si>
    <t>6) 기타예수금</t>
    <phoneticPr fontId="4" type="noConversion"/>
  </si>
  <si>
    <t>① 기타</t>
    <phoneticPr fontId="4" type="noConversion"/>
  </si>
  <si>
    <t>② 기타예수금-금지금</t>
    <phoneticPr fontId="4" type="noConversion"/>
  </si>
  <si>
    <t>2.Guarantee deposits</t>
    <phoneticPr fontId="4" type="noConversion"/>
  </si>
  <si>
    <t>나.수입담보금</t>
  </si>
  <si>
    <t>1) Securities loaned</t>
    <phoneticPr fontId="4" type="noConversion"/>
  </si>
  <si>
    <t>1) 신용대주담보금</t>
  </si>
  <si>
    <t>Ⅱ.FINANCIAL LIABILITIES AT FVTPL</t>
    <phoneticPr fontId="4" type="noConversion"/>
  </si>
  <si>
    <t>Ⅱ.당기손익인식금융부채</t>
  </si>
  <si>
    <t>1.Securities sold</t>
    <phoneticPr fontId="4" type="noConversion"/>
  </si>
  <si>
    <t>가.매도유가증권</t>
  </si>
  <si>
    <t>2) State bonds, Local government bonds</t>
    <phoneticPr fontId="4" type="noConversion"/>
  </si>
  <si>
    <t>2) 국채·지방채</t>
  </si>
  <si>
    <t>3) Special bonds</t>
    <phoneticPr fontId="4" type="noConversion"/>
  </si>
  <si>
    <t>3) 특수채</t>
    <phoneticPr fontId="4" type="noConversion"/>
  </si>
  <si>
    <t>2.Derivatives instruments liabilities</t>
    <phoneticPr fontId="4" type="noConversion"/>
  </si>
  <si>
    <t>나.매매목적파생상품부채</t>
  </si>
  <si>
    <t>2) 장외파생상품</t>
    <phoneticPr fontId="4" type="noConversion"/>
  </si>
  <si>
    <t>② 통화관련</t>
  </si>
  <si>
    <t>② 통화관련</t>
    <phoneticPr fontId="4" type="noConversion"/>
  </si>
  <si>
    <t>③ 주식관련</t>
  </si>
  <si>
    <t>③ 주식관련</t>
    <phoneticPr fontId="4" type="noConversion"/>
  </si>
  <si>
    <t>④ 상품관련</t>
  </si>
  <si>
    <t>④ 상품관련</t>
    <phoneticPr fontId="4" type="noConversion"/>
  </si>
  <si>
    <t>Ⅲ.DERIVATIVE LIABILITIES HELD FOR HEDGING</t>
    <phoneticPr fontId="4" type="noConversion"/>
  </si>
  <si>
    <t>Ⅲ.헤지목적파생상품부채</t>
    <phoneticPr fontId="4" type="noConversion"/>
  </si>
  <si>
    <t>1.Derivative liabilities held for hedging</t>
    <phoneticPr fontId="4" type="noConversion"/>
  </si>
  <si>
    <t>가.헤지목적파생상품부채</t>
    <phoneticPr fontId="4" type="noConversion"/>
  </si>
  <si>
    <t>Ⅳ.BORROWINGS</t>
    <phoneticPr fontId="4" type="noConversion"/>
  </si>
  <si>
    <t>Ⅳ.차입부채</t>
    <phoneticPr fontId="4" type="noConversion"/>
  </si>
  <si>
    <t>1.Call money</t>
    <phoneticPr fontId="4" type="noConversion"/>
  </si>
  <si>
    <t>가.콜머니</t>
  </si>
  <si>
    <t>2.Borrowings</t>
    <phoneticPr fontId="4" type="noConversion"/>
  </si>
  <si>
    <t>나.차입금</t>
  </si>
  <si>
    <t>1) Borrowings from KSFC</t>
    <phoneticPr fontId="4" type="noConversion"/>
  </si>
  <si>
    <t>1) 증금차입금</t>
  </si>
  <si>
    <t>① 유통금융차입금</t>
  </si>
  <si>
    <t>② 담보금융지원차입금</t>
  </si>
  <si>
    <t>③ 기관운영차입금</t>
    <phoneticPr fontId="4" type="noConversion"/>
  </si>
  <si>
    <t>④ 기타증금차입금</t>
    <phoneticPr fontId="4" type="noConversion"/>
  </si>
  <si>
    <t>2) Corporate commercial papers issued</t>
    <phoneticPr fontId="4" type="noConversion"/>
  </si>
  <si>
    <t>2) 기업어음증권(CP)차입금</t>
    <phoneticPr fontId="4" type="noConversion"/>
  </si>
  <si>
    <t>3) Electronic Short-Term bond issued</t>
  </si>
  <si>
    <t>3) 전자단기사채차입금</t>
    <phoneticPr fontId="3" type="noConversion"/>
  </si>
  <si>
    <t>4) Others</t>
    <phoneticPr fontId="4" type="noConversion"/>
  </si>
  <si>
    <t>4) 기타차입금</t>
    <phoneticPr fontId="4" type="noConversion"/>
  </si>
  <si>
    <t>3.Securities sold under reverse resale agreements</t>
    <phoneticPr fontId="4" type="noConversion"/>
  </si>
  <si>
    <t>다.환매조건부채권매도</t>
  </si>
  <si>
    <t>1) Customer</t>
    <phoneticPr fontId="4" type="noConversion"/>
  </si>
  <si>
    <t>1) 환매조건부채권매도(대고객)</t>
  </si>
  <si>
    <t>2) Financial institution</t>
    <phoneticPr fontId="4" type="noConversion"/>
  </si>
  <si>
    <t>2) 환매조건부채권매도(기관RP)</t>
  </si>
  <si>
    <t>Ⅴ.DEBENTURE</t>
    <phoneticPr fontId="3" type="noConversion"/>
  </si>
  <si>
    <t>Ⅴ.발행사채</t>
    <phoneticPr fontId="3" type="noConversion"/>
  </si>
  <si>
    <t>Discount on debenture issued</t>
    <phoneticPr fontId="3" type="noConversion"/>
  </si>
  <si>
    <t>(사채할인발행차금)</t>
  </si>
  <si>
    <t>Ⅵ.OTHER FINANCIAL LIABILITIES</t>
    <phoneticPr fontId="4" type="noConversion"/>
  </si>
  <si>
    <t>Ⅵ.기타금융부채</t>
    <phoneticPr fontId="4" type="noConversion"/>
  </si>
  <si>
    <t>1.Accrued dividends</t>
  </si>
  <si>
    <t>가.미지급배당금</t>
    <phoneticPr fontId="3" type="noConversion"/>
  </si>
  <si>
    <t>2.Accrued of debts</t>
    <phoneticPr fontId="4" type="noConversion"/>
  </si>
  <si>
    <t>나.미지급채무</t>
    <phoneticPr fontId="3" type="noConversion"/>
  </si>
  <si>
    <t>1) Electronic banking</t>
    <phoneticPr fontId="4" type="noConversion"/>
  </si>
  <si>
    <t>1) 미지급채무-전자금융</t>
  </si>
  <si>
    <t>3.Accounts payable</t>
    <phoneticPr fontId="4" type="noConversion"/>
  </si>
  <si>
    <t>다.미지급금</t>
    <phoneticPr fontId="3" type="noConversion"/>
  </si>
  <si>
    <t>4.Accrued expenses</t>
    <phoneticPr fontId="4" type="noConversion"/>
  </si>
  <si>
    <t>라.미지급비용</t>
    <phoneticPr fontId="3" type="noConversion"/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</si>
  <si>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</si>
  <si>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</si>
  <si>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</si>
  <si>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</si>
  <si>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</si>
  <si>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6) 미지급비용-연차충당부채</t>
    <phoneticPr fontId="4" type="noConversion"/>
  </si>
  <si>
    <t>7) 미지급비용-FCM수수료(EUREX)</t>
    <phoneticPr fontId="4" type="noConversion"/>
  </si>
  <si>
    <t>8) 미지급비용  기타</t>
    <phoneticPr fontId="4" type="noConversion"/>
  </si>
  <si>
    <t>5.Discount present value</t>
    <phoneticPr fontId="4" type="noConversion"/>
  </si>
  <si>
    <t>마.현재가치조정차금</t>
    <phoneticPr fontId="4" type="noConversion"/>
  </si>
  <si>
    <t>Ⅶ.ALLOWANCE ACCOUNTS</t>
    <phoneticPr fontId="4" type="noConversion"/>
  </si>
  <si>
    <t>Ⅶ.충당부채</t>
    <phoneticPr fontId="4" type="noConversion"/>
  </si>
  <si>
    <t>1.Mileage allowance Accounts</t>
    <phoneticPr fontId="4" type="noConversion"/>
  </si>
  <si>
    <t>가.마일리지충당부채</t>
    <phoneticPr fontId="4" type="noConversion"/>
  </si>
  <si>
    <t>2.Annual allowance Accounts</t>
    <phoneticPr fontId="4" type="noConversion"/>
  </si>
  <si>
    <t>나.연차충당부채 (미지급비용)</t>
    <phoneticPr fontId="4" type="noConversion"/>
  </si>
  <si>
    <t>Ⅷ.DEFERRED INCOME TAX CREDITS</t>
    <phoneticPr fontId="4" type="noConversion"/>
  </si>
  <si>
    <t>Ⅷ.이연법인세부채</t>
    <phoneticPr fontId="4" type="noConversion"/>
  </si>
  <si>
    <t>Ⅸ.INCOME TAX LIABILITIES</t>
    <phoneticPr fontId="4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</si>
  <si>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4" type="noConversion"/>
  </si>
  <si>
    <t>1.Accrued corporate tax</t>
    <phoneticPr fontId="4" type="noConversion"/>
  </si>
  <si>
    <t>가.미지급법인세(법인세)</t>
  </si>
  <si>
    <t>2.Accrued residence tax</t>
    <phoneticPr fontId="4" type="noConversion"/>
  </si>
  <si>
    <t>나.미지급법인세(농특세)</t>
  </si>
  <si>
    <t>3.Accrued farming and fishing villages special tax</t>
  </si>
  <si>
    <t>다.미지급법인세(주민세)</t>
  </si>
  <si>
    <t>Ⅹ.OTHER LIABILITIES</t>
    <phoneticPr fontId="4" type="noConversion"/>
  </si>
  <si>
    <t>Ⅹ.기타부채</t>
    <phoneticPr fontId="4" type="noConversion"/>
  </si>
  <si>
    <t>1.Advances from customers</t>
    <phoneticPr fontId="4" type="noConversion"/>
  </si>
  <si>
    <t>가.선수금</t>
    <phoneticPr fontId="4" type="noConversion"/>
  </si>
  <si>
    <t>2.Unearned income</t>
    <phoneticPr fontId="4" type="noConversion"/>
  </si>
  <si>
    <t>나.선수수익</t>
    <phoneticPr fontId="4" type="noConversion"/>
  </si>
  <si>
    <t>3.Other foreign liabilities</t>
    <phoneticPr fontId="3" type="noConversion"/>
  </si>
  <si>
    <t>나.기타외화부채</t>
    <phoneticPr fontId="4" type="noConversion"/>
  </si>
  <si>
    <t>1) 미지급미결제현물환</t>
    <phoneticPr fontId="3" type="noConversion"/>
  </si>
  <si>
    <t>4.Withholding income taxes</t>
    <phoneticPr fontId="4" type="noConversion"/>
  </si>
  <si>
    <t>다.제세금예수금</t>
    <phoneticPr fontId="4" type="noConversion"/>
  </si>
  <si>
    <t>5.Others</t>
    <phoneticPr fontId="4" type="noConversion"/>
  </si>
  <si>
    <t>라.기타의 기타부채</t>
    <phoneticPr fontId="4" type="noConversion"/>
  </si>
  <si>
    <t>1) 예수금(국민연금)</t>
  </si>
  <si>
    <t>2) 예수금(의료보험료)</t>
  </si>
  <si>
    <t>3) 예수금(고용보험료)</t>
  </si>
  <si>
    <t>4) 대출관련인지대</t>
  </si>
  <si>
    <t>5) 계좌개설인지대</t>
  </si>
  <si>
    <t>5) 계좌개설인지대</t>
    <phoneticPr fontId="3" type="noConversion"/>
  </si>
  <si>
    <t>6) 예수금(기타)</t>
  </si>
  <si>
    <t>6) 예수금(기타)</t>
    <phoneticPr fontId="3" type="noConversion"/>
  </si>
  <si>
    <t>7) 예수금(주민세)</t>
  </si>
  <si>
    <t>7) 예수금(주민세)</t>
    <phoneticPr fontId="4" type="noConversion"/>
  </si>
  <si>
    <t>TOTAL LIABILITIES</t>
    <phoneticPr fontId="4" type="noConversion"/>
  </si>
  <si>
    <t>부     채     총     계</t>
  </si>
  <si>
    <t>STOCKHOLDERS' EQUITY</t>
    <phoneticPr fontId="4" type="noConversion"/>
  </si>
  <si>
    <t>자본</t>
  </si>
  <si>
    <t>Ⅰ.STOCKHOLDERS' EQUITY</t>
    <phoneticPr fontId="4" type="noConversion"/>
  </si>
  <si>
    <t>Ⅰ.자본금</t>
    <phoneticPr fontId="3" type="noConversion"/>
  </si>
  <si>
    <t>1.Common stock</t>
    <phoneticPr fontId="4" type="noConversion"/>
  </si>
  <si>
    <t>가.보통주자본금</t>
  </si>
  <si>
    <t>Ⅱ.CAPITAL SURPLUS</t>
    <phoneticPr fontId="4" type="noConversion"/>
  </si>
  <si>
    <t>Ⅱ.자본잉여금</t>
    <phoneticPr fontId="3" type="noConversion"/>
  </si>
  <si>
    <t>1.Paid in capital in excess of par value</t>
    <phoneticPr fontId="4" type="noConversion"/>
  </si>
  <si>
    <t>가.주식발행초과금</t>
  </si>
  <si>
    <t>2.Gain on disposition of treasury stock</t>
    <phoneticPr fontId="4" type="noConversion"/>
  </si>
  <si>
    <t>나.자기주식처분이익</t>
  </si>
  <si>
    <t>3.Other capital surplus</t>
    <phoneticPr fontId="4" type="noConversion"/>
  </si>
  <si>
    <t>다.기타자본잉여금</t>
  </si>
  <si>
    <t>1) 기타자본잉여금</t>
  </si>
  <si>
    <t>Ⅲ.CAPITAL ADJUSTMENT</t>
    <phoneticPr fontId="4" type="noConversion"/>
  </si>
  <si>
    <t>Ⅲ.자본조정</t>
    <phoneticPr fontId="3" type="noConversion"/>
  </si>
  <si>
    <t>1.Treasury stock</t>
    <phoneticPr fontId="4" type="noConversion"/>
  </si>
  <si>
    <t>가.자기주식</t>
  </si>
  <si>
    <t>2.Loss on disposition of treasury stock</t>
    <phoneticPr fontId="4" type="noConversion"/>
  </si>
  <si>
    <t>가.자기주식처분손실</t>
    <phoneticPr fontId="4" type="noConversion"/>
  </si>
  <si>
    <t>Ⅳ.ACCUMULATED OTHER COMPREHENSIVE INCOME(LOSS)</t>
    <phoneticPr fontId="4" type="noConversion"/>
  </si>
  <si>
    <t>Ⅳ.기타포괄손익 누계액</t>
    <phoneticPr fontId="3" type="noConversion"/>
  </si>
  <si>
    <t>1.Gain(Loss) on valuation of securities available for sale</t>
    <phoneticPr fontId="4" type="noConversion"/>
  </si>
  <si>
    <t>가.매도가능금융상품평가손익</t>
  </si>
  <si>
    <t>2.Gain(Loss) on valuation of derivatives instruments for cash flow hedge</t>
    <phoneticPr fontId="4" type="noConversion"/>
  </si>
  <si>
    <t>나.위험회피파생상품평가손익</t>
    <phoneticPr fontId="4" type="noConversion"/>
  </si>
  <si>
    <t>Ⅴ.RETAINED EARNINGS</t>
    <phoneticPr fontId="4" type="noConversion"/>
  </si>
  <si>
    <t>Ⅴ.이익잉여금</t>
    <phoneticPr fontId="3" type="noConversion"/>
  </si>
  <si>
    <t>1.Legal reserve</t>
    <phoneticPr fontId="4" type="noConversion"/>
  </si>
  <si>
    <t>가.이익준비금</t>
  </si>
  <si>
    <t>2.Reserve for credit loss</t>
    <phoneticPr fontId="4" type="noConversion"/>
  </si>
  <si>
    <t>나.대손준비금</t>
  </si>
  <si>
    <t>3.Reserve for loss on futures transactions</t>
    <phoneticPr fontId="4" type="noConversion"/>
  </si>
  <si>
    <t>다.선물거래책임준비금</t>
  </si>
  <si>
    <t>4.Reserve for loss on electronic financial transactions</t>
    <phoneticPr fontId="4" type="noConversion"/>
  </si>
  <si>
    <t>라.전자금융사고배상준비금</t>
  </si>
  <si>
    <t>5.Retained earnings before appropriations</t>
    <phoneticPr fontId="4" type="noConversion"/>
  </si>
  <si>
    <t>마.미처분이익잉여금</t>
  </si>
  <si>
    <t>1) (당기순이익)</t>
  </si>
  <si>
    <t>TOTAL STOCKHOLDERS' EQUITY</t>
    <phoneticPr fontId="4" type="noConversion"/>
  </si>
  <si>
    <t>자     본     총     계</t>
  </si>
  <si>
    <t>TOTAL LIABILITIES &amp; STOCKHOLDERS' EQUITY</t>
    <phoneticPr fontId="4" type="noConversion"/>
  </si>
  <si>
    <t>부 채  와  자 본  총 계</t>
  </si>
  <si>
    <t>2) 기타담보금</t>
    <phoneticPr fontId="3" type="noConversion"/>
  </si>
  <si>
    <t>2) Other Guarantee deposits</t>
    <phoneticPr fontId="4" type="noConversion"/>
  </si>
  <si>
    <t>8) 특정예금등</t>
    <phoneticPr fontId="4" type="noConversion"/>
  </si>
  <si>
    <t>9) 기타예치금</t>
    <phoneticPr fontId="4" type="noConversion"/>
  </si>
  <si>
    <t>③ 홍콩주식 외화예치금</t>
    <phoneticPr fontId="3" type="noConversion"/>
  </si>
  <si>
    <t>④ 중국주식 예치금</t>
    <phoneticPr fontId="4" type="noConversion"/>
  </si>
  <si>
    <t>⑤ 미국주식 외화예치금</t>
    <phoneticPr fontId="4" type="noConversion"/>
  </si>
  <si>
    <t>⑥ 캐나다주식 예치금</t>
    <phoneticPr fontId="4" type="noConversion"/>
  </si>
  <si>
    <t>⑦ 독일주식 예치금</t>
    <phoneticPr fontId="4" type="noConversion"/>
  </si>
  <si>
    <t>⑨ 싱가폴주식 예치금</t>
    <phoneticPr fontId="4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</si>
  <si>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4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</si>
  <si>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4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</si>
  <si>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4" type="noConversion"/>
  </si>
  <si>
    <t>10) 정기예적금</t>
    <phoneticPr fontId="4" type="noConversion"/>
  </si>
  <si>
    <t>11) 저축성보험예금</t>
    <phoneticPr fontId="3" type="noConversion"/>
  </si>
  <si>
    <t>8) Special deposits</t>
    <phoneticPr fontId="4" type="noConversion"/>
  </si>
  <si>
    <t>9) Others deposits</t>
    <phoneticPr fontId="4" type="noConversion"/>
  </si>
  <si>
    <t>10) Fixed deposits</t>
    <phoneticPr fontId="4" type="noConversion"/>
  </si>
  <si>
    <t>11) Saving insurance</t>
    <phoneticPr fontId="3" type="noConversion"/>
  </si>
  <si>
    <t>7) 장내파생상품매매증거금</t>
    <phoneticPr fontId="3" type="noConversion"/>
  </si>
  <si>
    <t>7) Guarantee trading deposits for exchange-traded derivatives</t>
    <phoneticPr fontId="4" type="noConversion"/>
  </si>
  <si>
    <t>December 31,2016</t>
    <phoneticPr fontId="4" type="noConversion"/>
  </si>
  <si>
    <t>December 31,2017</t>
    <phoneticPr fontId="4" type="noConversion"/>
  </si>
  <si>
    <t>1.Investment in partnerships</t>
    <phoneticPr fontId="3" type="noConversion"/>
  </si>
  <si>
    <t>STATEMENTS OF COMPREHENSIVE INCOME</t>
  </si>
  <si>
    <t> (Korean Won)</t>
    <phoneticPr fontId="4" type="noConversion"/>
  </si>
  <si>
    <t>Ⅰ.OPERATING INCOME</t>
    <phoneticPr fontId="3" type="noConversion"/>
  </si>
  <si>
    <t>1.Commissions received</t>
    <phoneticPr fontId="3" type="noConversion"/>
  </si>
  <si>
    <t>1) Brokerage commissions</t>
    <phoneticPr fontId="3" type="noConversion"/>
  </si>
  <si>
    <t>2) Underwriting commissions</t>
    <phoneticPr fontId="3" type="noConversion"/>
  </si>
  <si>
    <t>3) Underwriting commissions on debentures</t>
    <phoneticPr fontId="3" type="noConversion"/>
  </si>
  <si>
    <t>4) Brokerage commissions on collective investment securities</t>
    <phoneticPr fontId="3" type="noConversion"/>
  </si>
  <si>
    <t>5) Management fee on wrap account and asset management</t>
    <phoneticPr fontId="3" type="noConversion"/>
  </si>
  <si>
    <t>6) Commissions on Merger &amp; Acquisition</t>
    <phoneticPr fontId="3" type="noConversion"/>
  </si>
  <si>
    <t>7) Guarantee commissions</t>
    <phoneticPr fontId="3" type="noConversion"/>
  </si>
  <si>
    <t>8) Commissions received as agency</t>
    <phoneticPr fontId="3" type="noConversion"/>
  </si>
  <si>
    <t>9) Other commissions received</t>
    <phoneticPr fontId="3" type="noConversion"/>
  </si>
  <si>
    <t>2.Gain on valuation(sales) of securities</t>
    <phoneticPr fontId="3" type="noConversion"/>
  </si>
  <si>
    <t>1) Gain on sales of trading securities</t>
  </si>
  <si>
    <t>2) Gain on valuation of trading securities</t>
  </si>
  <si>
    <t>3) Gain on valuation of trading securities sold</t>
  </si>
  <si>
    <t>4) Gain on sales of derivatives-combined securities</t>
  </si>
  <si>
    <t>5) Gain on valuation of derivatives-combined securities</t>
  </si>
  <si>
    <t>6) Gain on redemption of derivatives-combined securities</t>
  </si>
  <si>
    <t>7) Gain on sales of designated financial assets at FVTPL</t>
  </si>
  <si>
    <t>8) Gain on sales of securities available for sale</t>
  </si>
  <si>
    <t>9) Gain on valuation of designated financial assets at FVTPL</t>
  </si>
  <si>
    <t>3.Gain on derivatives transactions</t>
    <phoneticPr fontId="3" type="noConversion"/>
  </si>
  <si>
    <t>1) Gain on sales of exchange-traded derivatives transactions</t>
    <phoneticPr fontId="3" type="noConversion"/>
  </si>
  <si>
    <t>2) Gain on valuation of exchange-traded derivatives transactions</t>
    <phoneticPr fontId="3" type="noConversion"/>
  </si>
  <si>
    <t>3) Gain on sales of OTC derivatives transactions</t>
    <phoneticPr fontId="3" type="noConversion"/>
  </si>
  <si>
    <t>4) Gain on valuation of OTC derivatives transactions</t>
    <phoneticPr fontId="3" type="noConversion"/>
  </si>
  <si>
    <t>4.Interest income</t>
    <phoneticPr fontId="3" type="noConversion"/>
  </si>
  <si>
    <t>1) Due from banks</t>
    <phoneticPr fontId="3" type="noConversion"/>
  </si>
  <si>
    <t>2) Trading financial assets</t>
    <phoneticPr fontId="3" type="noConversion"/>
  </si>
  <si>
    <t>3) Loans</t>
    <phoneticPr fontId="3" type="noConversion"/>
  </si>
  <si>
    <t>4) Other Interest income</t>
    <phoneticPr fontId="3" type="noConversion"/>
  </si>
  <si>
    <t>5.Gain on valuation(disposal) of loans</t>
    <phoneticPr fontId="3" type="noConversion"/>
  </si>
  <si>
    <t>1) Gain on disposal loans</t>
    <phoneticPr fontId="3" type="noConversion"/>
  </si>
  <si>
    <t>2) Reversal of allowance for credit loss</t>
    <phoneticPr fontId="3" type="noConversion"/>
  </si>
  <si>
    <t>6.Gain on foreign transactions</t>
    <phoneticPr fontId="3" type="noConversion"/>
  </si>
  <si>
    <t>1) Gain on foreign currency transactions</t>
    <phoneticPr fontId="3" type="noConversion"/>
  </si>
  <si>
    <t>2) Gain on foreign exchanges translation</t>
    <phoneticPr fontId="3" type="noConversion"/>
  </si>
  <si>
    <t>7.Others</t>
    <phoneticPr fontId="3" type="noConversion"/>
  </si>
  <si>
    <t>1) Dividends income</t>
  </si>
  <si>
    <t>2) Distribution income</t>
  </si>
  <si>
    <t>3) Reversal of allowance</t>
  </si>
  <si>
    <t>4) Reversal of allowance for others</t>
  </si>
  <si>
    <t>5) Others</t>
  </si>
  <si>
    <t>Ⅱ.OPERATING EXPENSES</t>
    <phoneticPr fontId="3" type="noConversion"/>
  </si>
  <si>
    <t>1.Commissions expenses</t>
    <phoneticPr fontId="3" type="noConversion"/>
  </si>
  <si>
    <t>1) Trading commissions</t>
    <phoneticPr fontId="3" type="noConversion"/>
  </si>
  <si>
    <t>2) Investment consultant fees</t>
    <phoneticPr fontId="3" type="noConversion"/>
  </si>
  <si>
    <t>3) Advisory fees</t>
    <phoneticPr fontId="4" type="noConversion"/>
  </si>
  <si>
    <t>4) Discretionary fees</t>
    <phoneticPr fontId="4" type="noConversion"/>
  </si>
  <si>
    <t>5) Rental fees</t>
    <phoneticPr fontId="3" type="noConversion"/>
  </si>
  <si>
    <t>6) Other commissions</t>
    <phoneticPr fontId="4" type="noConversion"/>
  </si>
  <si>
    <t>2.Loss on valuation(sales) of securities</t>
    <phoneticPr fontId="3" type="noConversion"/>
  </si>
  <si>
    <t>1) Loss on sales of trading securities</t>
  </si>
  <si>
    <t>2) Loss on valuation of trading securities</t>
  </si>
  <si>
    <t>3) Loss on valuation of trading securities sold</t>
  </si>
  <si>
    <t>4) Loss on sales of derivatives-combined securities</t>
  </si>
  <si>
    <t>5) Loss on valuation of derivatives-combined securities</t>
  </si>
  <si>
    <t>6) Loss on redemption of derivatives-combined securities</t>
  </si>
  <si>
    <t>7) Loss on sales of designated financial assets at FVTPL</t>
  </si>
  <si>
    <t>8) Loss on sales of securities available for sale</t>
  </si>
  <si>
    <t>9) Impairment loss on securities</t>
  </si>
  <si>
    <t>3.Loss on derivatives transactions</t>
    <phoneticPr fontId="3" type="noConversion"/>
  </si>
  <si>
    <t>1) Loss on sales of exchange-traded derivatives transactions</t>
    <phoneticPr fontId="3" type="noConversion"/>
  </si>
  <si>
    <t>2) Loss on valuation of exchange-traded derivatives transactions</t>
    <phoneticPr fontId="3" type="noConversion"/>
  </si>
  <si>
    <t>3) Loss on sales of OTC derivatives transactions</t>
    <phoneticPr fontId="3" type="noConversion"/>
  </si>
  <si>
    <t>4) Loss on valuation of OTC derivatives transactions</t>
    <phoneticPr fontId="3" type="noConversion"/>
  </si>
  <si>
    <t>4.Interest expenses</t>
    <phoneticPr fontId="3" type="noConversion"/>
  </si>
  <si>
    <t>1) Deposits</t>
    <phoneticPr fontId="3" type="noConversion"/>
  </si>
  <si>
    <t>2) Borrowings</t>
    <phoneticPr fontId="3" type="noConversion"/>
  </si>
  <si>
    <t>3) Other interest expenses</t>
    <phoneticPr fontId="3" type="noConversion"/>
  </si>
  <si>
    <t>5.Loss on valuation(disposal) of loans</t>
    <phoneticPr fontId="3" type="noConversion"/>
  </si>
  <si>
    <t>1) Loss on valuation of loans</t>
    <phoneticPr fontId="3" type="noConversion"/>
  </si>
  <si>
    <t>2) Credit loss expenses</t>
    <phoneticPr fontId="3" type="noConversion"/>
  </si>
  <si>
    <t>6.Loss on foreign transactions</t>
    <phoneticPr fontId="3" type="noConversion"/>
  </si>
  <si>
    <t>1) Loss on foreign currency transactions</t>
    <phoneticPr fontId="3" type="noConversion"/>
  </si>
  <si>
    <t>2) Loss on foreign exchanges translation</t>
    <phoneticPr fontId="3" type="noConversion"/>
  </si>
  <si>
    <t>7.General and administrative expenses</t>
    <phoneticPr fontId="3" type="noConversion"/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</si>
  <si>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</si>
  <si>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</si>
  <si>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</si>
  <si>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</si>
  <si>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</si>
  <si>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</si>
  <si>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</si>
  <si>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</si>
  <si>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</si>
  <si>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</si>
  <si>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</si>
  <si>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</si>
  <si>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</si>
  <si>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</si>
  <si>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</si>
  <si>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</si>
  <si>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</si>
  <si>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</si>
  <si>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</si>
  <si>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</si>
  <si>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</si>
  <si>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</si>
  <si>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</si>
  <si>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8.Other operating expenses</t>
    <phoneticPr fontId="4" type="noConversion"/>
  </si>
  <si>
    <t>1) Credit loss expenses</t>
    <phoneticPr fontId="4" type="noConversion"/>
  </si>
  <si>
    <t>2) Others</t>
    <phoneticPr fontId="3" type="noConversion"/>
  </si>
  <si>
    <t>Ⅲ.OPERATING INCOME</t>
    <phoneticPr fontId="3" type="noConversion"/>
  </si>
  <si>
    <t>Ⅳ.NON-OPERATING INCOME</t>
    <phoneticPr fontId="3" type="noConversion"/>
  </si>
  <si>
    <t>1.Gain on tangible assets</t>
    <phoneticPr fontId="3" type="noConversion"/>
  </si>
  <si>
    <t>1) Gain on disposition of tangible assets</t>
    <phoneticPr fontId="3" type="noConversion"/>
  </si>
  <si>
    <t>2.Gain on intangible assets</t>
    <phoneticPr fontId="3" type="noConversion"/>
  </si>
  <si>
    <t>1) Restoration of impairment loss on intangible assets</t>
    <phoneticPr fontId="3" type="noConversion"/>
  </si>
  <si>
    <t>3.Others</t>
    <phoneticPr fontId="3" type="noConversion"/>
  </si>
  <si>
    <t>1) Restoration of compensation loss</t>
    <phoneticPr fontId="3" type="noConversion"/>
  </si>
  <si>
    <t>2) Miscellaneous income</t>
    <phoneticPr fontId="3" type="noConversion"/>
  </si>
  <si>
    <t>Ⅴ.NON-OPERATING EXPENSES</t>
    <phoneticPr fontId="3" type="noConversion"/>
  </si>
  <si>
    <t>1) Loss on disposition of tangible assets</t>
    <phoneticPr fontId="3" type="noConversion"/>
  </si>
  <si>
    <t>1) Impairment loss on intangible assets</t>
    <phoneticPr fontId="4" type="noConversion"/>
  </si>
  <si>
    <t>1) Donations</t>
    <phoneticPr fontId="4" type="noConversion"/>
  </si>
  <si>
    <t>2) Compensation loss</t>
    <phoneticPr fontId="3" type="noConversion"/>
  </si>
  <si>
    <t>3) Miscellaneous loss</t>
    <phoneticPr fontId="4" type="noConversion"/>
  </si>
  <si>
    <t>Ⅵ.NET INCOME BEFORE INCOME TAX EXPENSE</t>
    <phoneticPr fontId="4" type="noConversion"/>
  </si>
  <si>
    <t>Ⅶ.INCOME TAX EXPENSE</t>
    <phoneticPr fontId="4" type="noConversion"/>
  </si>
  <si>
    <t>Ⅷ.NET INCOME</t>
    <phoneticPr fontId="4" type="noConversion"/>
  </si>
  <si>
    <t>Ⅸ.OTHER COMPREHENSIVE GAIN</t>
    <phoneticPr fontId="4" type="noConversion"/>
  </si>
  <si>
    <t>1.Gain(loss) on valuation of available-for-sale financial assets</t>
    <phoneticPr fontId="4" type="noConversion"/>
  </si>
  <si>
    <t>2.Comprehensive income tax</t>
    <phoneticPr fontId="4" type="noConversion"/>
  </si>
  <si>
    <t>Ⅹ.CONSOLIDATED NET COMPREHENSIVE INCOME(LOSS)</t>
    <phoneticPr fontId="3" type="noConversion"/>
  </si>
  <si>
    <t>2017(1/1 - 12/31)</t>
    <phoneticPr fontId="4" type="noConversion"/>
  </si>
  <si>
    <t>2016(1/1 - 12/31)</t>
    <phoneticPr fontId="4" type="noConversion"/>
  </si>
  <si>
    <t>Ⅰ.영업수익</t>
    <phoneticPr fontId="3" type="noConversion"/>
  </si>
  <si>
    <t>가.수수료수익</t>
  </si>
  <si>
    <t>1) 수탁수수료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</si>
  <si>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</si>
  <si>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</si>
  <si>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</si>
  <si>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</si>
  <si>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</si>
  <si>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</si>
  <si>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8) 대리업무보수</t>
    <phoneticPr fontId="3" type="noConversion"/>
  </si>
  <si>
    <t>9) 기타수수료수익</t>
    <phoneticPr fontId="3" type="noConversion"/>
  </si>
  <si>
    <t>나.금융상품평가및처분이익</t>
    <phoneticPr fontId="3" type="noConversion"/>
  </si>
  <si>
    <t>1) 단기매매증권처분이익</t>
  </si>
  <si>
    <t>2) 단기매매증권평가이익</t>
  </si>
  <si>
    <t>3) 매도유가증권평가이익</t>
  </si>
  <si>
    <t>4) 파생결합증권처분이익</t>
    <phoneticPr fontId="3" type="noConversion"/>
  </si>
  <si>
    <t>5) 파생결합증권평가이익</t>
    <phoneticPr fontId="3" type="noConversion"/>
  </si>
  <si>
    <t>6) 파생결합증권상환이익</t>
    <phoneticPr fontId="3" type="noConversion"/>
  </si>
  <si>
    <t>7) 당기손익인식지정 금융자산처분이익</t>
    <phoneticPr fontId="3" type="noConversion"/>
  </si>
  <si>
    <t>8) 매도가능증권처분이익</t>
    <phoneticPr fontId="4" type="noConversion"/>
  </si>
  <si>
    <t>9) 당기손익인식지정 금융자산평가이익</t>
    <phoneticPr fontId="4" type="noConversion"/>
  </si>
  <si>
    <t>다.파생상품평가및처분이익</t>
    <phoneticPr fontId="3" type="noConversion"/>
  </si>
  <si>
    <t>1) 장내파생상품처분이익</t>
    <phoneticPr fontId="3" type="noConversion"/>
  </si>
  <si>
    <t>2) 장내파생상품평가이익</t>
    <phoneticPr fontId="3" type="noConversion"/>
  </si>
  <si>
    <t>3) 장외파생상품처분이익</t>
    <phoneticPr fontId="3" type="noConversion"/>
  </si>
  <si>
    <t>4) 장외파생상품평가이익</t>
    <phoneticPr fontId="3" type="noConversion"/>
  </si>
  <si>
    <t>라.이자수익</t>
  </si>
  <si>
    <t>1) 현금및예치금이자수익</t>
  </si>
  <si>
    <t>2) 단기매매증권이자수익</t>
    <phoneticPr fontId="3" type="noConversion"/>
  </si>
  <si>
    <t>3) 대출채권이자</t>
  </si>
  <si>
    <t>4) 기타이자수익</t>
  </si>
  <si>
    <t>마.대출채권관련이익</t>
    <phoneticPr fontId="3" type="noConversion"/>
  </si>
  <si>
    <t>1) 대출채권매각이익</t>
    <phoneticPr fontId="3" type="noConversion"/>
  </si>
  <si>
    <t>2) 대손충당금환입</t>
    <phoneticPr fontId="3" type="noConversion"/>
  </si>
  <si>
    <t>바.외환거래이익</t>
    <phoneticPr fontId="3" type="noConversion"/>
  </si>
  <si>
    <t>1) 외환차익</t>
  </si>
  <si>
    <t>2) 외화환산이익</t>
  </si>
  <si>
    <t>사.기타의 영업수익</t>
  </si>
  <si>
    <t>1) 배당금수익</t>
    <phoneticPr fontId="3" type="noConversion"/>
  </si>
  <si>
    <t>2) 분배금수익</t>
    <phoneticPr fontId="3" type="noConversion"/>
  </si>
  <si>
    <t>3) 충당금환입액</t>
    <phoneticPr fontId="3" type="noConversion"/>
  </si>
  <si>
    <t>4) 기타대손충당금환입</t>
    <phoneticPr fontId="3" type="noConversion"/>
  </si>
  <si>
    <t>5) 기타</t>
    <phoneticPr fontId="3" type="noConversion"/>
  </si>
  <si>
    <t>Ⅱ.영업비용</t>
    <phoneticPr fontId="3" type="noConversion"/>
  </si>
  <si>
    <t>가.수수료비용</t>
  </si>
  <si>
    <t>1) 매매수수료</t>
  </si>
  <si>
    <t>2) 투자상담사수수료</t>
  </si>
  <si>
    <t>3) 투자자문수수료</t>
    <phoneticPr fontId="4" type="noConversion"/>
  </si>
  <si>
    <t>4) 투자일임수수료</t>
    <phoneticPr fontId="4" type="noConversion"/>
  </si>
  <si>
    <t>5) 대여수수료</t>
    <phoneticPr fontId="3" type="noConversion"/>
  </si>
  <si>
    <t>6) 기타수수료비용</t>
    <phoneticPr fontId="4" type="noConversion"/>
  </si>
  <si>
    <t>나.금융상품평가및처분손실</t>
    <phoneticPr fontId="3" type="noConversion"/>
  </si>
  <si>
    <t>1) 단기매매증권처분손실</t>
  </si>
  <si>
    <t>2) 단기매매증권평가손실</t>
  </si>
  <si>
    <t>3) 매도유가증권평가손실</t>
  </si>
  <si>
    <t>4) 파생결합증권처분손실</t>
    <phoneticPr fontId="3" type="noConversion"/>
  </si>
  <si>
    <t>5) 파생결합증권평가손실</t>
    <phoneticPr fontId="3" type="noConversion"/>
  </si>
  <si>
    <t>6) 파생결합증권상환손실</t>
    <phoneticPr fontId="3" type="noConversion"/>
  </si>
  <si>
    <t>7) 당기손익인식지정금융자산처분손실</t>
    <phoneticPr fontId="3" type="noConversion"/>
  </si>
  <si>
    <t>8) 매도가능증권처분손실</t>
    <phoneticPr fontId="3" type="noConversion"/>
  </si>
  <si>
    <t>9) 매도가능증권손상차손</t>
    <phoneticPr fontId="3" type="noConversion"/>
  </si>
  <si>
    <t>다.파생상품평가및처분손실</t>
    <phoneticPr fontId="3" type="noConversion"/>
  </si>
  <si>
    <t>1) 장내파생상품처분손실</t>
    <phoneticPr fontId="3" type="noConversion"/>
  </si>
  <si>
    <t>2) 장내파생상품평가손실</t>
    <phoneticPr fontId="3" type="noConversion"/>
  </si>
  <si>
    <t>3) 장외파생상품처분손실</t>
    <phoneticPr fontId="3" type="noConversion"/>
  </si>
  <si>
    <t>4) 장외파생상품평가손실</t>
    <phoneticPr fontId="3" type="noConversion"/>
  </si>
  <si>
    <t>라.이자비용</t>
  </si>
  <si>
    <t>1) 예수부채이자비용</t>
  </si>
  <si>
    <t>2) 차입부채이자비용</t>
  </si>
  <si>
    <t>3) 기타이자비용</t>
  </si>
  <si>
    <t>마.대출채권평가및처분손실</t>
    <phoneticPr fontId="3" type="noConversion"/>
  </si>
  <si>
    <t>1) 대출채권매각손실</t>
    <phoneticPr fontId="3" type="noConversion"/>
  </si>
  <si>
    <t>2) 대손상각비</t>
    <phoneticPr fontId="3" type="noConversion"/>
  </si>
  <si>
    <t>바.외환거래손실</t>
  </si>
  <si>
    <t>1) 외환차손</t>
  </si>
  <si>
    <t>2) 외화환산손실</t>
  </si>
  <si>
    <t>사.판매비와관리비</t>
  </si>
  <si>
    <t>아.기타의영업비용</t>
    <phoneticPr fontId="4" type="noConversion"/>
  </si>
  <si>
    <t>1) 대손상각비</t>
    <phoneticPr fontId="4" type="noConversion"/>
  </si>
  <si>
    <t>2) 기타</t>
    <phoneticPr fontId="3" type="noConversion"/>
  </si>
  <si>
    <t>Ⅲ.영     업     이     익</t>
    <phoneticPr fontId="3" type="noConversion"/>
  </si>
  <si>
    <t>Ⅳ.영업외수익</t>
    <phoneticPr fontId="3" type="noConversion"/>
  </si>
  <si>
    <t>가.유형자산관련수익</t>
  </si>
  <si>
    <t>1) 유형자산처분이익</t>
  </si>
  <si>
    <t>나.무형자산관련수익</t>
    <phoneticPr fontId="3" type="noConversion"/>
  </si>
  <si>
    <t>1) 무형자산손상차손환입</t>
    <phoneticPr fontId="3" type="noConversion"/>
  </si>
  <si>
    <t>다.기타영업외수익</t>
    <phoneticPr fontId="3" type="noConversion"/>
  </si>
  <si>
    <t>1) 배상손실환입</t>
    <phoneticPr fontId="3" type="noConversion"/>
  </si>
  <si>
    <t>2) 기타(잡수익)</t>
    <phoneticPr fontId="3" type="noConversion"/>
  </si>
  <si>
    <t>Ⅴ.영업외비용</t>
    <phoneticPr fontId="3" type="noConversion"/>
  </si>
  <si>
    <t>가.지분법주식관련비용</t>
    <phoneticPr fontId="3" type="noConversion"/>
  </si>
  <si>
    <t>1) 지분법손실</t>
    <phoneticPr fontId="3" type="noConversion"/>
  </si>
  <si>
    <t>나.유형자산관련비용</t>
    <phoneticPr fontId="3" type="noConversion"/>
  </si>
  <si>
    <t>1) 유형자산처분손실</t>
  </si>
  <si>
    <t>다.무형자산관련비용</t>
    <phoneticPr fontId="4" type="noConversion"/>
  </si>
  <si>
    <t>1) 무형자산손상차손</t>
    <phoneticPr fontId="4" type="noConversion"/>
  </si>
  <si>
    <t>라.기타영업외비용</t>
    <phoneticPr fontId="4" type="noConversion"/>
  </si>
  <si>
    <t>1) 기부금</t>
    <phoneticPr fontId="4" type="noConversion"/>
  </si>
  <si>
    <t>2) 배상손실</t>
    <phoneticPr fontId="3" type="noConversion"/>
  </si>
  <si>
    <t>3) 기타(잡손실)</t>
    <phoneticPr fontId="4" type="noConversion"/>
  </si>
  <si>
    <t>Ⅵ.법인세차감전순이익</t>
    <phoneticPr fontId="4" type="noConversion"/>
  </si>
  <si>
    <t>Ⅶ.법인세비용</t>
    <phoneticPr fontId="4" type="noConversion"/>
  </si>
  <si>
    <t>Ⅷ.당기순이익</t>
    <phoneticPr fontId="4" type="noConversion"/>
  </si>
  <si>
    <t>Ⅸ.기타포괄손익</t>
    <phoneticPr fontId="4" type="noConversion"/>
  </si>
  <si>
    <t>가.매도가능증권평가손익</t>
    <phoneticPr fontId="4" type="noConversion"/>
  </si>
  <si>
    <t>나.기타포괄손익법인세효과</t>
    <phoneticPr fontId="4" type="noConversion"/>
  </si>
  <si>
    <t>Ⅹ.총   포   괄   이   익</t>
    <phoneticPr fontId="3" type="noConversion"/>
  </si>
  <si>
    <t>2.Loss on tangible assets</t>
    <phoneticPr fontId="3" type="noConversion"/>
  </si>
  <si>
    <t>3.Loss on intangible assets</t>
    <phoneticPr fontId="3" type="noConversion"/>
  </si>
  <si>
    <t>4.Others</t>
    <phoneticPr fontId="4" type="noConversion"/>
  </si>
  <si>
    <t xml:space="preserve">    1) Loss on equity method valuation</t>
    <phoneticPr fontId="3" type="noConversion"/>
  </si>
  <si>
    <t>1.Loss on equity method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</si>
</sst>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0"/>
  </cellStyleXfs>
  <cellXfs count="85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1" applyFont="1" applyFill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6" fillId="0" borderId="0" xfId="0" applyNumberFormat="1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0" xfId="0" applyFont="1" applyFill="1" applyBorder="1">
      <alignment vertical="center"/>
    </xf>
    <xf numFmtId="41" fontId="2" fillId="0" borderId="4" xfId="1" applyFont="1" applyFill="1" applyBorder="1">
      <alignment vertical="center"/>
    </xf>
    <xf numFmtId="41" fontId="2" fillId="0" borderId="5" xfId="1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41" fontId="2" fillId="0" borderId="11" xfId="1" applyFont="1" applyFill="1" applyBorder="1">
      <alignment vertical="center"/>
    </xf>
    <xf numFmtId="41" fontId="2" fillId="0" borderId="13" xfId="1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3" xfId="0" applyFont="1" applyFill="1" applyBorder="1">
      <alignment vertical="center"/>
    </xf>
    <xf numFmtId="41" fontId="2" fillId="0" borderId="11" xfId="1" applyFont="1" applyFill="1" applyBorder="1" applyAlignment="1">
      <alignment horizontal="right" vertical="center"/>
    </xf>
    <xf numFmtId="176" fontId="2" fillId="0" borderId="11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3" fontId="2" fillId="0" borderId="0" xfId="0" applyNumberFormat="1" applyFont="1" applyFill="1">
      <alignment vertical="center"/>
    </xf>
    <xf numFmtId="0" fontId="2" fillId="0" borderId="0" xfId="0" quotePrefix="1" applyFont="1" applyFill="1">
      <alignment vertical="center"/>
    </xf>
    <xf numFmtId="0" fontId="2" fillId="5" borderId="11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13" xfId="0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3" fontId="2" fillId="0" borderId="0" xfId="0" quotePrefix="1" applyNumberFormat="1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41" fontId="2" fillId="0" borderId="15" xfId="1" applyFont="1" applyFill="1" applyBorder="1">
      <alignment vertical="center"/>
    </xf>
    <xf numFmtId="41" fontId="2" fillId="0" borderId="17" xfId="1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2" fillId="0" borderId="0" xfId="1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1" fontId="2" fillId="2" borderId="1" xfId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5" fillId="0" borderId="0" xfId="1" applyFont="1" applyFill="1" applyAlignment="1">
      <alignment horizontal="center" vertical="center"/>
    </xf>
    <xf numFmtId="0" fontId="8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1" fillId="0" borderId="1" xfId="2" applyNumberFormat="1" applyFont="1" applyFill="1" applyBorder="1" applyAlignment="1">
      <alignment horizontal="left"/>
    </xf>
    <xf numFmtId="0" fontId="11" fillId="0" borderId="3" xfId="2" applyNumberFormat="1" applyFont="1" applyFill="1" applyBorder="1" applyAlignment="1">
      <alignment horizontal="left"/>
    </xf>
    <xf numFmtId="0" fontId="6" fillId="0" borderId="3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0" fontId="11" fillId="0" borderId="22" xfId="2" applyNumberFormat="1" applyFont="1" applyFill="1" applyBorder="1" applyAlignment="1">
      <alignment horizontal="left"/>
    </xf>
    <xf numFmtId="0" fontId="11" fillId="0" borderId="23" xfId="2" applyNumberFormat="1" applyFont="1" applyFill="1" applyBorder="1" applyAlignment="1">
      <alignment horizontal="left"/>
    </xf>
    <xf numFmtId="0" fontId="2" fillId="0" borderId="23" xfId="0" applyFont="1" applyFill="1" applyBorder="1">
      <alignment vertical="center"/>
    </xf>
    <xf numFmtId="0" fontId="2" fillId="0" borderId="24" xfId="0" applyFont="1" applyFill="1" applyBorder="1">
      <alignment vertical="center"/>
    </xf>
    <xf numFmtId="3" fontId="12" fillId="0" borderId="0" xfId="0" applyNumberFormat="1" applyFont="1" applyFill="1">
      <alignment vertical="center"/>
    </xf>
    <xf numFmtId="0" fontId="11" fillId="0" borderId="22" xfId="3" applyFont="1" applyFill="1" applyBorder="1"/>
    <xf numFmtId="0" fontId="11" fillId="0" borderId="23" xfId="3" applyFont="1" applyFill="1" applyBorder="1"/>
    <xf numFmtId="0" fontId="11" fillId="4" borderId="22" xfId="3" applyFont="1" applyFill="1" applyBorder="1"/>
    <xf numFmtId="0" fontId="11" fillId="4" borderId="23" xfId="3" applyFont="1" applyFill="1" applyBorder="1"/>
    <xf numFmtId="0" fontId="2" fillId="4" borderId="23" xfId="0" applyFont="1" applyFill="1" applyBorder="1">
      <alignment vertical="center"/>
    </xf>
    <xf numFmtId="0" fontId="2" fillId="4" borderId="2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11" fillId="0" borderId="25" xfId="3" applyFont="1" applyFill="1" applyBorder="1"/>
    <xf numFmtId="0" fontId="11" fillId="0" borderId="26" xfId="3" applyFont="1" applyFill="1" applyBorder="1"/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49" fontId="2" fillId="2" borderId="7" xfId="0" applyNumberFormat="1" applyFont="1" applyFill="1" applyBorder="1" applyAlignment="1">
      <alignment horizontal="center" vertical="center"/>
    </xf>
  </cellXfs>
  <cellStyles count="4">
    <cellStyle name="쉼표 [0]" xfId="1" builtinId="6"/>
    <cellStyle name="쉼표 [0] 2 2" xfId="2"/>
    <cellStyle name="표준" xfId="0" builtinId="0"/>
    <cellStyle name="표준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BL339"/>
  <sheetViews>
    <sheetView showGridLines="0" zoomScale="115" zoomScaleNormal="115" workbookViewId="0">
      <selection activeCell="N338" sqref="N338"/>
    </sheetView>
  </sheetViews>
  <sheetFormatPr defaultRowHeight="12" x14ac:dyDescent="0.3"/>
  <cols>
    <col min="1" max="1" width="8.625" style="1" customWidth="1"/>
    <col min="2" max="5" width="2" style="1" customWidth="1"/>
    <col min="6" max="6" width="45.625" style="1" customWidth="1"/>
    <col min="7" max="7" width="8.375" style="1" hidden="1" customWidth="1"/>
    <col min="8" max="11" width="2" style="1" hidden="1" customWidth="1"/>
    <col min="12" max="12" width="30.625" style="1" hidden="1" customWidth="1"/>
    <col min="13" max="13" width="14.875" style="2" customWidth="1"/>
    <col min="14" max="14" width="16.5" style="2" customWidth="1"/>
    <col min="15" max="15" width="14.875" style="2" customWidth="1"/>
    <col min="16" max="16" width="16.5" style="2" customWidth="1"/>
    <col min="17" max="16384" width="9" style="1"/>
  </cols>
  <sheetData>
    <row r="1" spans="1:16" ht="15" customHeight="1" x14ac:dyDescent="0.3"/>
    <row r="2" spans="1:16" ht="15" customHeight="1" x14ac:dyDescent="0.3">
      <c r="H2" s="43"/>
      <c r="I2" s="43"/>
      <c r="J2" s="43"/>
      <c r="K2" s="43"/>
      <c r="L2" s="43"/>
      <c r="M2" s="43"/>
      <c r="N2" s="43"/>
      <c r="O2" s="43"/>
      <c r="P2" s="43"/>
    </row>
    <row r="3" spans="1:16" ht="15" customHeight="1" x14ac:dyDescent="0.3">
      <c r="B3" s="3"/>
      <c r="C3" s="3"/>
      <c r="D3" s="3"/>
      <c r="E3" s="3"/>
      <c r="F3" s="41" t="s">
        <v>0</v>
      </c>
      <c r="H3" s="41"/>
      <c r="I3" s="41"/>
      <c r="J3" s="41"/>
      <c r="K3" s="41"/>
      <c r="L3" s="41"/>
      <c r="M3" s="41"/>
      <c r="N3" s="4"/>
      <c r="O3" s="41"/>
      <c r="P3" s="4"/>
    </row>
    <row r="4" spans="1:16" ht="15" customHeight="1" x14ac:dyDescent="0.3">
      <c r="B4" s="3"/>
      <c r="C4" s="3"/>
      <c r="D4" s="3"/>
      <c r="E4" s="3"/>
      <c r="F4" s="41" t="s">
        <v>1</v>
      </c>
      <c r="H4" s="42"/>
      <c r="I4" s="42"/>
      <c r="J4" s="42"/>
      <c r="K4" s="42"/>
      <c r="L4" s="42"/>
      <c r="M4" s="42"/>
      <c r="N4" s="42"/>
      <c r="O4" s="42"/>
      <c r="P4" s="42"/>
    </row>
    <row r="5" spans="1:16" ht="15" customHeight="1" x14ac:dyDescent="0.3">
      <c r="H5" s="44"/>
      <c r="I5" s="44"/>
      <c r="J5" s="44"/>
      <c r="K5" s="44"/>
      <c r="L5" s="44"/>
      <c r="M5" s="44"/>
      <c r="N5" s="44"/>
      <c r="O5" s="44"/>
      <c r="P5" s="44"/>
    </row>
    <row r="6" spans="1:16" ht="15" customHeight="1" x14ac:dyDescent="0.3">
      <c r="B6" s="1" t="s">
        <v>2</v>
      </c>
      <c r="M6" s="5"/>
      <c r="N6" s="5"/>
      <c r="O6" s="5"/>
      <c r="P6" s="6"/>
    </row>
    <row r="7" spans="1:16" ht="15" customHeight="1" x14ac:dyDescent="0.3">
      <c r="A7" s="7"/>
      <c r="B7" s="45"/>
      <c r="C7" s="46"/>
      <c r="D7" s="46"/>
      <c r="E7" s="46"/>
      <c r="F7" s="47"/>
      <c r="H7" s="48" t="s">
        <v>3</v>
      </c>
      <c r="I7" s="49"/>
      <c r="J7" s="49"/>
      <c r="K7" s="49"/>
      <c r="L7" s="49"/>
      <c r="M7" s="50" t="s">
        <v>566</v>
      </c>
      <c r="N7" s="51"/>
      <c r="O7" s="50" t="s">
        <v>565</v>
      </c>
      <c r="P7" s="51"/>
    </row>
    <row r="8" spans="1:16" ht="15" customHeight="1" x14ac:dyDescent="0.3">
      <c r="B8" s="8" t="s">
        <v>4</v>
      </c>
      <c r="C8" s="9"/>
      <c r="D8" s="9"/>
      <c r="E8" s="9"/>
      <c r="F8" s="10"/>
      <c r="H8" s="8" t="s">
        <v>5</v>
      </c>
      <c r="I8" s="9"/>
      <c r="J8" s="9"/>
      <c r="K8" s="9"/>
      <c r="L8" s="11"/>
      <c r="M8" s="12"/>
      <c r="N8" s="13"/>
      <c r="O8" s="12" t="s">
        <v>6</v>
      </c>
      <c r="P8" s="13" t="s">
        <v>6</v>
      </c>
    </row>
    <row r="9" spans="1:16" ht="15" customHeight="1" x14ac:dyDescent="0.3">
      <c r="B9" s="14" t="s">
        <v>7</v>
      </c>
      <c r="C9" s="15"/>
      <c r="D9" s="15"/>
      <c r="E9" s="15"/>
      <c r="F9" s="16"/>
      <c r="H9" s="14" t="s">
        <v>8</v>
      </c>
      <c r="I9" s="15"/>
      <c r="J9" s="15"/>
      <c r="K9" s="15"/>
      <c r="L9" s="17"/>
      <c r="M9" s="18"/>
      <c r="N9" s="19">
        <f>SUM(N10,N21)</f>
        <v>143112933204</v>
      </c>
      <c r="O9" s="18" t="s">
        <v>6</v>
      </c>
      <c r="P9" s="19">
        <f>SUM(P10,P21)</f>
        <v>121614616556</v>
      </c>
    </row>
    <row r="10" spans="1:16" ht="15" customHeight="1" x14ac:dyDescent="0.3">
      <c r="B10" s="14"/>
      <c r="C10" s="15" t="s">
        <v>9</v>
      </c>
      <c r="D10" s="15"/>
      <c r="E10" s="15"/>
      <c r="F10" s="16"/>
      <c r="H10" s="14"/>
      <c r="I10" s="15" t="s">
        <v>10</v>
      </c>
      <c r="J10" s="15"/>
      <c r="K10" s="15"/>
      <c r="L10" s="17"/>
      <c r="M10" s="18"/>
      <c r="N10" s="19">
        <f>SUM(M11:M18)</f>
        <v>5568327766</v>
      </c>
      <c r="O10" s="18" t="s">
        <v>6</v>
      </c>
      <c r="P10" s="19">
        <f>SUM(O11:O18)</f>
        <v>8200567942</v>
      </c>
    </row>
    <row r="11" spans="1:16" ht="15" customHeight="1" x14ac:dyDescent="0.3">
      <c r="B11" s="14"/>
      <c r="C11" s="15"/>
      <c r="D11" s="15" t="s">
        <v>11</v>
      </c>
      <c r="E11" s="15"/>
      <c r="F11" s="16"/>
      <c r="H11" s="14"/>
      <c r="I11" s="15"/>
      <c r="J11" s="15" t="s">
        <v>12</v>
      </c>
      <c r="K11" s="15"/>
      <c r="L11" s="17"/>
      <c r="M11" s="18">
        <v>0</v>
      </c>
      <c r="N11" s="19"/>
      <c r="O11" s="18">
        <v>2096110</v>
      </c>
      <c r="P11" s="19"/>
    </row>
    <row r="12" spans="1:16" ht="15" customHeight="1" x14ac:dyDescent="0.3">
      <c r="B12" s="14"/>
      <c r="C12" s="15"/>
      <c r="D12" s="15" t="s">
        <v>13</v>
      </c>
      <c r="E12" s="15"/>
      <c r="F12" s="16"/>
      <c r="H12" s="14"/>
      <c r="I12" s="15"/>
      <c r="J12" s="15" t="s">
        <v>14</v>
      </c>
      <c r="K12" s="15"/>
      <c r="L12" s="17"/>
      <c r="M12" s="18">
        <v>962370450</v>
      </c>
      <c r="N12" s="19"/>
      <c r="O12" s="18">
        <v>692639344</v>
      </c>
      <c r="P12" s="19"/>
    </row>
    <row r="13" spans="1:16" ht="15" customHeight="1" x14ac:dyDescent="0.3">
      <c r="B13" s="14"/>
      <c r="C13" s="15"/>
      <c r="D13" s="15" t="s">
        <v>15</v>
      </c>
      <c r="E13" s="15"/>
      <c r="F13" s="16"/>
      <c r="H13" s="14"/>
      <c r="I13" s="15"/>
      <c r="J13" s="15" t="s">
        <v>16</v>
      </c>
      <c r="K13" s="15"/>
      <c r="L13" s="17"/>
      <c r="M13" s="18">
        <v>505957316</v>
      </c>
      <c r="N13" s="19"/>
      <c r="O13" s="18">
        <v>705832488</v>
      </c>
      <c r="P13" s="19"/>
    </row>
    <row r="14" spans="1:16" ht="15" customHeight="1" x14ac:dyDescent="0.3">
      <c r="B14" s="14"/>
      <c r="C14" s="15"/>
      <c r="D14" s="15" t="s">
        <v>17</v>
      </c>
      <c r="E14" s="15"/>
      <c r="F14" s="16"/>
      <c r="H14" s="14"/>
      <c r="I14" s="15"/>
      <c r="J14" s="15" t="s">
        <v>18</v>
      </c>
      <c r="K14" s="15"/>
      <c r="L14" s="17"/>
      <c r="M14" s="18"/>
      <c r="N14" s="19"/>
      <c r="O14" s="18"/>
      <c r="P14" s="19"/>
    </row>
    <row r="15" spans="1:16" ht="15" customHeight="1" x14ac:dyDescent="0.3">
      <c r="B15" s="14"/>
      <c r="C15" s="15"/>
      <c r="D15" s="15" t="s">
        <v>19</v>
      </c>
      <c r="E15" s="15"/>
      <c r="F15" s="16"/>
      <c r="H15" s="14"/>
      <c r="I15" s="15"/>
      <c r="J15" s="15" t="s">
        <v>19</v>
      </c>
      <c r="K15" s="15"/>
      <c r="L15" s="17"/>
      <c r="M15" s="18">
        <v>4100000000</v>
      </c>
      <c r="N15" s="19"/>
      <c r="O15" s="18">
        <v>6800000000</v>
      </c>
      <c r="P15" s="19"/>
    </row>
    <row r="16" spans="1:16" ht="15" customHeight="1" x14ac:dyDescent="0.3">
      <c r="B16" s="14"/>
      <c r="C16" s="15"/>
      <c r="D16" s="15" t="s">
        <v>20</v>
      </c>
      <c r="E16" s="15"/>
      <c r="F16" s="16"/>
      <c r="H16" s="14"/>
      <c r="I16" s="15"/>
      <c r="J16" s="15" t="s">
        <v>21</v>
      </c>
      <c r="K16" s="15"/>
      <c r="L16" s="17"/>
      <c r="M16" s="18"/>
      <c r="N16" s="19"/>
      <c r="O16" s="18"/>
      <c r="P16" s="19"/>
    </row>
    <row r="17" spans="2:16" ht="15" customHeight="1" x14ac:dyDescent="0.3">
      <c r="B17" s="14"/>
      <c r="C17" s="15"/>
      <c r="D17" s="15" t="s">
        <v>22</v>
      </c>
      <c r="E17" s="15"/>
      <c r="F17" s="16"/>
      <c r="H17" s="14"/>
      <c r="I17" s="15"/>
      <c r="J17" s="15" t="s">
        <v>23</v>
      </c>
      <c r="K17" s="15"/>
      <c r="L17" s="17"/>
      <c r="M17" s="18"/>
      <c r="N17" s="19"/>
      <c r="O17" s="18"/>
      <c r="P17" s="19"/>
    </row>
    <row r="18" spans="2:16" ht="15" customHeight="1" x14ac:dyDescent="0.3">
      <c r="B18" s="14"/>
      <c r="C18" s="15"/>
      <c r="D18" s="15" t="s">
        <v>24</v>
      </c>
      <c r="E18" s="15"/>
      <c r="F18" s="16"/>
      <c r="H18" s="14"/>
      <c r="I18" s="15"/>
      <c r="J18" s="15" t="s">
        <v>25</v>
      </c>
      <c r="K18" s="15"/>
      <c r="L18" s="17"/>
      <c r="M18" s="18">
        <v>0</v>
      </c>
      <c r="N18" s="19"/>
      <c r="O18" s="18">
        <f>SUM(O19:O20)</f>
        <v>0</v>
      </c>
      <c r="P18" s="19" t="s">
        <v>6</v>
      </c>
    </row>
    <row r="19" spans="2:16" ht="15" hidden="1" customHeight="1" x14ac:dyDescent="0.3">
      <c r="B19" s="20"/>
      <c r="C19" s="21"/>
      <c r="D19" s="21"/>
      <c r="E19" s="21" t="s">
        <v>26</v>
      </c>
      <c r="F19" s="22"/>
      <c r="H19" s="14"/>
      <c r="I19" s="15"/>
      <c r="J19" s="15"/>
      <c r="K19" s="15" t="s">
        <v>26</v>
      </c>
      <c r="L19" s="17"/>
      <c r="M19" s="18">
        <v>0</v>
      </c>
      <c r="N19" s="19"/>
      <c r="O19" s="18"/>
      <c r="P19" s="19"/>
    </row>
    <row r="20" spans="2:16" ht="15" hidden="1" customHeight="1" x14ac:dyDescent="0.3">
      <c r="B20" s="20"/>
      <c r="C20" s="21"/>
      <c r="D20" s="21"/>
      <c r="E20" s="21" t="s">
        <v>27</v>
      </c>
      <c r="F20" s="22"/>
      <c r="H20" s="14"/>
      <c r="I20" s="15"/>
      <c r="J20" s="15"/>
      <c r="K20" s="15" t="s">
        <v>27</v>
      </c>
      <c r="L20" s="17"/>
      <c r="M20" s="18">
        <v>0</v>
      </c>
      <c r="N20" s="19"/>
      <c r="O20" s="18"/>
      <c r="P20" s="19"/>
    </row>
    <row r="21" spans="2:16" ht="15" customHeight="1" x14ac:dyDescent="0.3">
      <c r="B21" s="14"/>
      <c r="C21" s="15" t="s">
        <v>28</v>
      </c>
      <c r="D21" s="15"/>
      <c r="E21" s="15"/>
      <c r="F21" s="16"/>
      <c r="H21" s="14"/>
      <c r="I21" s="15" t="s">
        <v>29</v>
      </c>
      <c r="J21" s="15"/>
      <c r="K21" s="15"/>
      <c r="L21" s="17"/>
      <c r="M21" s="18"/>
      <c r="N21" s="19">
        <f>SUM(M22,M25,M27,M28,M35,M36,M38,M39,M53,M54,M37)</f>
        <v>137544605438</v>
      </c>
      <c r="O21" s="18" t="s">
        <v>6</v>
      </c>
      <c r="P21" s="19">
        <f>SUM(O22,O25,O27,O28,O35,O36,O38,O39,O53)</f>
        <v>113414048614</v>
      </c>
    </row>
    <row r="22" spans="2:16" ht="15" customHeight="1" x14ac:dyDescent="0.3">
      <c r="B22" s="14"/>
      <c r="C22" s="15"/>
      <c r="D22" s="15" t="s">
        <v>30</v>
      </c>
      <c r="E22" s="15"/>
      <c r="F22" s="16"/>
      <c r="H22" s="14"/>
      <c r="I22" s="15"/>
      <c r="J22" s="15" t="s">
        <v>31</v>
      </c>
      <c r="K22" s="15"/>
      <c r="L22" s="17"/>
      <c r="M22" s="23">
        <v>0</v>
      </c>
      <c r="N22" s="19"/>
      <c r="O22" s="23">
        <f>SUM(O23:O24)</f>
        <v>0</v>
      </c>
      <c r="P22" s="19" t="s">
        <v>6</v>
      </c>
    </row>
    <row r="23" spans="2:16" ht="15" hidden="1" customHeight="1" x14ac:dyDescent="0.3">
      <c r="B23" s="20"/>
      <c r="C23" s="21"/>
      <c r="D23" s="21"/>
      <c r="E23" s="21" t="s">
        <v>32</v>
      </c>
      <c r="F23" s="22"/>
      <c r="H23" s="14"/>
      <c r="I23" s="15"/>
      <c r="J23" s="15"/>
      <c r="K23" s="15" t="s">
        <v>32</v>
      </c>
      <c r="L23" s="17"/>
      <c r="M23" s="23">
        <v>0</v>
      </c>
      <c r="N23" s="19"/>
      <c r="O23" s="23"/>
      <c r="P23" s="19"/>
    </row>
    <row r="24" spans="2:16" ht="15" hidden="1" customHeight="1" x14ac:dyDescent="0.3">
      <c r="B24" s="20"/>
      <c r="C24" s="21"/>
      <c r="D24" s="21"/>
      <c r="E24" s="21" t="s">
        <v>33</v>
      </c>
      <c r="F24" s="22"/>
      <c r="H24" s="14"/>
      <c r="I24" s="15"/>
      <c r="J24" s="15"/>
      <c r="K24" s="15" t="s">
        <v>34</v>
      </c>
      <c r="L24" s="17"/>
      <c r="M24" s="23"/>
      <c r="N24" s="19"/>
      <c r="O24" s="23"/>
      <c r="P24" s="19"/>
    </row>
    <row r="25" spans="2:16" ht="15" customHeight="1" x14ac:dyDescent="0.3">
      <c r="B25" s="14"/>
      <c r="C25" s="15"/>
      <c r="D25" s="15" t="s">
        <v>35</v>
      </c>
      <c r="E25" s="15"/>
      <c r="F25" s="16"/>
      <c r="H25" s="14"/>
      <c r="I25" s="15"/>
      <c r="J25" s="15" t="s">
        <v>36</v>
      </c>
      <c r="K25" s="15"/>
      <c r="L25" s="17"/>
      <c r="M25" s="18">
        <f>M26</f>
        <v>1062948048</v>
      </c>
      <c r="N25" s="19"/>
      <c r="O25" s="18">
        <f>O26</f>
        <v>24027622957</v>
      </c>
      <c r="P25" s="19" t="s">
        <v>6</v>
      </c>
    </row>
    <row r="26" spans="2:16" ht="15" hidden="1" customHeight="1" x14ac:dyDescent="0.3">
      <c r="B26" s="20"/>
      <c r="C26" s="21"/>
      <c r="D26" s="21"/>
      <c r="E26" s="21" t="s">
        <v>37</v>
      </c>
      <c r="F26" s="22"/>
      <c r="H26" s="14"/>
      <c r="I26" s="15"/>
      <c r="J26" s="15"/>
      <c r="K26" s="15" t="s">
        <v>38</v>
      </c>
      <c r="L26" s="17"/>
      <c r="M26" s="18">
        <v>1062948048</v>
      </c>
      <c r="N26" s="19"/>
      <c r="O26" s="18">
        <v>24027622957</v>
      </c>
      <c r="P26" s="19"/>
    </row>
    <row r="27" spans="2:16" ht="15" customHeight="1" x14ac:dyDescent="0.3">
      <c r="B27" s="14"/>
      <c r="C27" s="15"/>
      <c r="D27" s="15" t="s">
        <v>39</v>
      </c>
      <c r="E27" s="15"/>
      <c r="F27" s="16"/>
      <c r="H27" s="14"/>
      <c r="I27" s="15"/>
      <c r="J27" s="15" t="s">
        <v>40</v>
      </c>
      <c r="K27" s="15"/>
      <c r="L27" s="17"/>
      <c r="M27" s="18">
        <v>1900556000</v>
      </c>
      <c r="N27" s="19"/>
      <c r="O27" s="18"/>
      <c r="P27" s="19" t="s">
        <v>6</v>
      </c>
    </row>
    <row r="28" spans="2:16" ht="15" customHeight="1" x14ac:dyDescent="0.3">
      <c r="B28" s="14"/>
      <c r="C28" s="15"/>
      <c r="D28" s="15" t="s">
        <v>41</v>
      </c>
      <c r="E28" s="15"/>
      <c r="F28" s="16"/>
      <c r="H28" s="14"/>
      <c r="I28" s="15"/>
      <c r="J28" s="15" t="s">
        <v>42</v>
      </c>
      <c r="K28" s="15"/>
      <c r="L28" s="17"/>
      <c r="M28" s="18">
        <f>SUM(M29,M32)</f>
        <v>75249057669</v>
      </c>
      <c r="N28" s="19"/>
      <c r="O28" s="18">
        <f>SUM(O29,O32)</f>
        <v>55271841914</v>
      </c>
      <c r="P28" s="19" t="s">
        <v>6</v>
      </c>
    </row>
    <row r="29" spans="2:16" ht="15" hidden="1" customHeight="1" x14ac:dyDescent="0.3">
      <c r="B29" s="20"/>
      <c r="C29" s="21"/>
      <c r="D29" s="21"/>
      <c r="E29" s="21" t="s">
        <v>43</v>
      </c>
      <c r="F29" s="22"/>
      <c r="H29" s="14"/>
      <c r="I29" s="15"/>
      <c r="J29" s="15"/>
      <c r="K29" s="15" t="s">
        <v>43</v>
      </c>
      <c r="L29" s="17"/>
      <c r="M29" s="18">
        <f>SUM(M30:M31)</f>
        <v>5833624307</v>
      </c>
      <c r="N29" s="19"/>
      <c r="O29" s="18">
        <f>SUM(O30:O31)</f>
        <v>11592910900</v>
      </c>
      <c r="P29" s="19" t="s">
        <v>6</v>
      </c>
    </row>
    <row r="30" spans="2:16" ht="15" hidden="1" customHeight="1" x14ac:dyDescent="0.3">
      <c r="B30" s="20"/>
      <c r="C30" s="21"/>
      <c r="D30" s="21"/>
      <c r="E30" s="21"/>
      <c r="F30" s="22" t="s">
        <v>44</v>
      </c>
      <c r="H30" s="14"/>
      <c r="I30" s="15"/>
      <c r="J30" s="15"/>
      <c r="K30" s="15"/>
      <c r="L30" s="17" t="s">
        <v>44</v>
      </c>
      <c r="M30" s="18">
        <v>2991121318</v>
      </c>
      <c r="N30" s="19"/>
      <c r="O30" s="18">
        <v>7068396802</v>
      </c>
      <c r="P30" s="19"/>
    </row>
    <row r="31" spans="2:16" ht="15" hidden="1" customHeight="1" x14ac:dyDescent="0.3">
      <c r="B31" s="20"/>
      <c r="C31" s="21"/>
      <c r="D31" s="21"/>
      <c r="E31" s="21"/>
      <c r="F31" s="22" t="s">
        <v>45</v>
      </c>
      <c r="H31" s="14"/>
      <c r="I31" s="15"/>
      <c r="J31" s="15"/>
      <c r="K31" s="15"/>
      <c r="L31" s="17" t="s">
        <v>45</v>
      </c>
      <c r="M31" s="18">
        <v>2842502989</v>
      </c>
      <c r="N31" s="19"/>
      <c r="O31" s="18">
        <v>4524514098</v>
      </c>
      <c r="P31" s="19"/>
    </row>
    <row r="32" spans="2:16" ht="15" hidden="1" customHeight="1" x14ac:dyDescent="0.3">
      <c r="B32" s="20"/>
      <c r="C32" s="21"/>
      <c r="D32" s="21"/>
      <c r="E32" s="21" t="s">
        <v>46</v>
      </c>
      <c r="F32" s="22"/>
      <c r="H32" s="14"/>
      <c r="I32" s="15"/>
      <c r="J32" s="15"/>
      <c r="K32" s="15" t="s">
        <v>46</v>
      </c>
      <c r="L32" s="17"/>
      <c r="M32" s="18">
        <f>SUM(M33:M34)</f>
        <v>69415433362</v>
      </c>
      <c r="N32" s="19"/>
      <c r="O32" s="18">
        <f>SUM(O33:O34)</f>
        <v>43678931014</v>
      </c>
      <c r="P32" s="19" t="s">
        <v>6</v>
      </c>
    </row>
    <row r="33" spans="2:16" ht="15" hidden="1" customHeight="1" x14ac:dyDescent="0.3">
      <c r="B33" s="20"/>
      <c r="C33" s="21"/>
      <c r="D33" s="21"/>
      <c r="E33" s="21"/>
      <c r="F33" s="22" t="s">
        <v>47</v>
      </c>
      <c r="H33" s="14"/>
      <c r="I33" s="15"/>
      <c r="J33" s="15"/>
      <c r="K33" s="15"/>
      <c r="L33" s="17" t="s">
        <v>47</v>
      </c>
      <c r="M33" s="18">
        <v>42774143159</v>
      </c>
      <c r="N33" s="19"/>
      <c r="O33" s="18">
        <v>18686276270</v>
      </c>
      <c r="P33" s="19"/>
    </row>
    <row r="34" spans="2:16" ht="15" hidden="1" customHeight="1" x14ac:dyDescent="0.3">
      <c r="B34" s="20"/>
      <c r="C34" s="21"/>
      <c r="D34" s="21"/>
      <c r="E34" s="21"/>
      <c r="F34" s="22" t="s">
        <v>48</v>
      </c>
      <c r="H34" s="14"/>
      <c r="I34" s="15"/>
      <c r="J34" s="15"/>
      <c r="K34" s="15"/>
      <c r="L34" s="17" t="s">
        <v>48</v>
      </c>
      <c r="M34" s="18">
        <v>26641290203</v>
      </c>
      <c r="N34" s="19"/>
      <c r="O34" s="18">
        <v>24992654744</v>
      </c>
      <c r="P34" s="19"/>
    </row>
    <row r="35" spans="2:16" ht="15" customHeight="1" x14ac:dyDescent="0.3">
      <c r="B35" s="14"/>
      <c r="C35" s="15"/>
      <c r="D35" s="15" t="s">
        <v>49</v>
      </c>
      <c r="E35" s="15"/>
      <c r="F35" s="16"/>
      <c r="H35" s="14"/>
      <c r="I35" s="15"/>
      <c r="J35" s="15" t="s">
        <v>50</v>
      </c>
      <c r="K35" s="15"/>
      <c r="L35" s="17"/>
      <c r="M35" s="18">
        <v>0</v>
      </c>
      <c r="N35" s="19"/>
      <c r="O35" s="18"/>
      <c r="P35" s="19"/>
    </row>
    <row r="36" spans="2:16" ht="15" customHeight="1" x14ac:dyDescent="0.3">
      <c r="B36" s="14"/>
      <c r="C36" s="15"/>
      <c r="D36" s="15" t="s">
        <v>51</v>
      </c>
      <c r="E36" s="15"/>
      <c r="F36" s="16"/>
      <c r="H36" s="14"/>
      <c r="I36" s="15"/>
      <c r="J36" s="15" t="s">
        <v>52</v>
      </c>
      <c r="K36" s="15"/>
      <c r="L36" s="17"/>
      <c r="M36" s="18">
        <v>9500000000</v>
      </c>
      <c r="N36" s="19"/>
      <c r="O36" s="18">
        <v>2000000000</v>
      </c>
      <c r="P36" s="19"/>
    </row>
    <row r="37" spans="2:16" ht="15" customHeight="1" x14ac:dyDescent="0.3">
      <c r="B37" s="14"/>
      <c r="C37" s="15"/>
      <c r="D37" s="15" t="s">
        <v>564</v>
      </c>
      <c r="E37" s="15"/>
      <c r="F37" s="16"/>
      <c r="H37" s="14"/>
      <c r="I37" s="15"/>
      <c r="J37" s="15" t="s">
        <v>563</v>
      </c>
      <c r="K37" s="15"/>
      <c r="L37" s="17"/>
      <c r="M37" s="18">
        <v>11500000000</v>
      </c>
      <c r="N37" s="19"/>
      <c r="O37" s="18"/>
      <c r="P37" s="19"/>
    </row>
    <row r="38" spans="2:16" ht="15" customHeight="1" x14ac:dyDescent="0.3">
      <c r="B38" s="14"/>
      <c r="C38" s="15"/>
      <c r="D38" s="15" t="s">
        <v>559</v>
      </c>
      <c r="E38" s="15"/>
      <c r="F38" s="16"/>
      <c r="H38" s="14"/>
      <c r="I38" s="15"/>
      <c r="J38" s="15" t="s">
        <v>546</v>
      </c>
      <c r="K38" s="15"/>
      <c r="L38" s="17"/>
      <c r="M38" s="18">
        <v>20500000</v>
      </c>
      <c r="N38" s="19"/>
      <c r="O38" s="18">
        <v>29000000</v>
      </c>
      <c r="P38" s="19"/>
    </row>
    <row r="39" spans="2:16" ht="15" customHeight="1" x14ac:dyDescent="0.3">
      <c r="B39" s="14"/>
      <c r="C39" s="15"/>
      <c r="D39" s="15" t="s">
        <v>560</v>
      </c>
      <c r="E39" s="15"/>
      <c r="F39" s="16"/>
      <c r="H39" s="14"/>
      <c r="I39" s="15"/>
      <c r="J39" s="15" t="s">
        <v>547</v>
      </c>
      <c r="K39" s="15"/>
      <c r="L39" s="17"/>
      <c r="M39" s="18">
        <f>SUM(M40:M52)</f>
        <v>33301543721</v>
      </c>
      <c r="N39" s="19"/>
      <c r="O39" s="18">
        <f>SUM(O40:O52)</f>
        <v>29775583743</v>
      </c>
      <c r="P39" s="19" t="s">
        <v>6</v>
      </c>
    </row>
    <row r="40" spans="2:16" ht="15" hidden="1" customHeight="1" x14ac:dyDescent="0.3">
      <c r="B40" s="20"/>
      <c r="C40" s="21"/>
      <c r="D40" s="21"/>
      <c r="E40" s="21" t="s">
        <v>53</v>
      </c>
      <c r="F40" s="22"/>
      <c r="H40" s="14"/>
      <c r="I40" s="15"/>
      <c r="J40" s="15"/>
      <c r="K40" s="15" t="s">
        <v>53</v>
      </c>
      <c r="L40" s="17"/>
      <c r="M40" s="18">
        <v>16402730216</v>
      </c>
      <c r="N40" s="19"/>
      <c r="O40" s="18">
        <v>13152583603</v>
      </c>
      <c r="P40" s="19"/>
    </row>
    <row r="41" spans="2:16" ht="15" hidden="1" customHeight="1" x14ac:dyDescent="0.3">
      <c r="B41" s="20"/>
      <c r="C41" s="21"/>
      <c r="D41" s="21"/>
      <c r="E41" s="21" t="s">
        <v>54</v>
      </c>
      <c r="F41" s="22"/>
      <c r="H41" s="14"/>
      <c r="I41" s="15"/>
      <c r="J41" s="15"/>
      <c r="K41" s="15" t="s">
        <v>54</v>
      </c>
      <c r="L41" s="17"/>
      <c r="M41" s="18">
        <v>1110031430</v>
      </c>
      <c r="N41" s="19"/>
      <c r="O41" s="18">
        <v>955057728</v>
      </c>
      <c r="P41" s="19"/>
    </row>
    <row r="42" spans="2:16" ht="15" hidden="1" customHeight="1" x14ac:dyDescent="0.3">
      <c r="B42" s="20"/>
      <c r="C42" s="21"/>
      <c r="D42" s="21"/>
      <c r="E42" s="21" t="s">
        <v>55</v>
      </c>
      <c r="F42" s="22"/>
      <c r="H42" s="14"/>
      <c r="I42" s="15"/>
      <c r="J42" s="15"/>
      <c r="K42" s="15" t="s">
        <v>548</v>
      </c>
      <c r="L42" s="17"/>
      <c r="M42" s="18">
        <v>1057492348</v>
      </c>
      <c r="N42" s="19"/>
      <c r="O42" s="18">
        <v>317448174</v>
      </c>
      <c r="P42" s="19"/>
    </row>
    <row r="43" spans="2:16" ht="15" hidden="1" customHeight="1" x14ac:dyDescent="0.3">
      <c r="B43" s="20"/>
      <c r="C43" s="21"/>
      <c r="D43" s="21"/>
      <c r="E43" s="21" t="s">
        <v>56</v>
      </c>
      <c r="F43" s="22"/>
      <c r="H43" s="14"/>
      <c r="I43" s="15"/>
      <c r="J43" s="15"/>
      <c r="K43" s="15" t="s">
        <v>549</v>
      </c>
      <c r="L43" s="17"/>
      <c r="M43" s="18">
        <v>780615581</v>
      </c>
      <c r="N43" s="19"/>
      <c r="O43" s="18">
        <v>243891005</v>
      </c>
      <c r="P43" s="19"/>
    </row>
    <row r="44" spans="2:16" ht="15" hidden="1" customHeight="1" x14ac:dyDescent="0.3">
      <c r="B44" s="20"/>
      <c r="C44" s="21"/>
      <c r="D44" s="21"/>
      <c r="E44" s="21" t="s">
        <v>57</v>
      </c>
      <c r="F44" s="22"/>
      <c r="H44" s="14"/>
      <c r="I44" s="15"/>
      <c r="J44" s="15"/>
      <c r="K44" s="15" t="s">
        <v>550</v>
      </c>
      <c r="L44" s="17"/>
      <c r="M44" s="18">
        <v>9516482357</v>
      </c>
      <c r="N44" s="19"/>
      <c r="O44" s="18">
        <v>11459103191</v>
      </c>
      <c r="P44" s="19"/>
    </row>
    <row r="45" spans="2:16" ht="15" hidden="1" customHeight="1" x14ac:dyDescent="0.3">
      <c r="B45" s="20"/>
      <c r="C45" s="21"/>
      <c r="D45" s="21"/>
      <c r="E45" s="21" t="s">
        <v>58</v>
      </c>
      <c r="F45" s="22"/>
      <c r="H45" s="14"/>
      <c r="I45" s="15"/>
      <c r="J45" s="15"/>
      <c r="K45" s="15" t="s">
        <v>551</v>
      </c>
      <c r="L45" s="17"/>
      <c r="M45" s="18">
        <v>32748600</v>
      </c>
      <c r="N45" s="19"/>
      <c r="O45" s="18">
        <v>25765422</v>
      </c>
      <c r="P45" s="19"/>
    </row>
    <row r="46" spans="2:16" ht="15" hidden="1" customHeight="1" x14ac:dyDescent="0.3">
      <c r="B46" s="20"/>
      <c r="C46" s="21"/>
      <c r="D46" s="21"/>
      <c r="E46" s="21" t="s">
        <v>59</v>
      </c>
      <c r="F46" s="22"/>
      <c r="H46" s="14"/>
      <c r="I46" s="15"/>
      <c r="J46" s="15"/>
      <c r="K46" s="15" t="s">
        <v>552</v>
      </c>
      <c r="L46" s="17"/>
      <c r="M46" s="18">
        <v>99106593</v>
      </c>
      <c r="N46" s="19"/>
      <c r="O46" s="18">
        <v>139075165</v>
      </c>
      <c r="P46" s="19"/>
    </row>
    <row r="47" spans="2:16" ht="15" hidden="1" customHeight="1" x14ac:dyDescent="0.3">
      <c r="B47" s="20"/>
      <c r="C47" s="21"/>
      <c r="D47" s="21"/>
      <c r="E47" s="21" t="s">
        <v>60</v>
      </c>
      <c r="F47" s="22"/>
      <c r="H47" s="14"/>
      <c r="I47" s="15"/>
      <c r="J47" s="15"/>
      <c r="K47" s="15" t="s">
        <v>61</v>
      </c>
      <c r="L47" s="17"/>
      <c r="M47" s="18">
        <v>18093999</v>
      </c>
      <c r="N47" s="19"/>
      <c r="O47" s="18">
        <v>3435385</v>
      </c>
      <c r="P47" s="19"/>
    </row>
    <row r="48" spans="2:16" ht="15" hidden="1" customHeight="1" x14ac:dyDescent="0.3">
      <c r="B48" s="20"/>
      <c r="C48" s="21"/>
      <c r="D48" s="21"/>
      <c r="E48" s="21" t="s">
        <v>62</v>
      </c>
      <c r="F48" s="22"/>
      <c r="H48" s="14"/>
      <c r="I48" s="15"/>
      <c r="J48" s="15"/>
      <c r="K48" s="15" t="s">
        <v>553</v>
      </c>
      <c r="L48" s="17"/>
      <c r="M48" s="18">
        <v>490266</v>
      </c>
      <c r="N48" s="19"/>
      <c r="O48" s="18">
        <v>483901</v>
      </c>
      <c r="P48" s="19"/>
    </row>
    <row r="49" spans="2:16" ht="15" hidden="1" customHeight="1" x14ac:dyDescent="0.3">
      <c r="B49" s="20"/>
      <c r="C49" s="21"/>
      <c r="D49" s="21"/>
      <c r="E49" s="21" t="s">
        <v>63</v>
      </c>
      <c r="F49" s="22"/>
      <c r="H49" s="14"/>
      <c r="I49" s="15"/>
      <c r="J49" s="15"/>
      <c r="K49" s="15" t="s">
        <v>64</v>
      </c>
      <c r="L49" s="17"/>
      <c r="M49" s="18">
        <v>810454</v>
      </c>
      <c r="N49" s="19"/>
      <c r="O49" s="18">
        <v>874574</v>
      </c>
      <c r="P49" s="19"/>
    </row>
    <row r="50" spans="2:16" ht="15" hidden="1" customHeight="1" x14ac:dyDescent="0.3">
      <c r="B50" s="20"/>
      <c r="C50" s="21"/>
      <c r="D50" s="21"/>
      <c r="E50" s="21" t="s">
        <v>65</v>
      </c>
      <c r="F50" s="22"/>
      <c r="H50" s="14"/>
      <c r="I50" s="15"/>
      <c r="J50" s="15"/>
      <c r="K50" s="15" t="s">
        <v>554</v>
      </c>
      <c r="L50" s="17"/>
      <c r="M50" s="18">
        <v>643884197</v>
      </c>
      <c r="N50" s="19"/>
      <c r="O50" s="18">
        <v>2571539425</v>
      </c>
      <c r="P50" s="19"/>
    </row>
    <row r="51" spans="2:16" ht="15" hidden="1" customHeight="1" x14ac:dyDescent="0.3">
      <c r="B51" s="20"/>
      <c r="C51" s="21"/>
      <c r="D51" s="21"/>
      <c r="E51" s="21" t="s">
        <v>66</v>
      </c>
      <c r="F51" s="22"/>
      <c r="H51" s="14"/>
      <c r="I51" s="15"/>
      <c r="J51" s="15"/>
      <c r="K51" s="15" t="s">
        <v>555</v>
      </c>
      <c r="L51" s="17"/>
      <c r="M51" s="18"/>
      <c r="N51" s="19"/>
      <c r="O51" s="18"/>
      <c r="P51" s="19"/>
    </row>
    <row r="52" spans="2:16" ht="15" hidden="1" customHeight="1" x14ac:dyDescent="0.3">
      <c r="B52" s="20"/>
      <c r="C52" s="21"/>
      <c r="D52" s="21"/>
      <c r="E52" s="21" t="s">
        <v>67</v>
      </c>
      <c r="F52" s="22"/>
      <c r="H52" s="14"/>
      <c r="I52" s="15"/>
      <c r="J52" s="15"/>
      <c r="K52" s="15" t="s">
        <v>556</v>
      </c>
      <c r="L52" s="17"/>
      <c r="M52" s="18">
        <v>3639057680</v>
      </c>
      <c r="N52" s="19"/>
      <c r="O52" s="18">
        <v>906326170</v>
      </c>
      <c r="P52" s="19"/>
    </row>
    <row r="53" spans="2:16" ht="15" customHeight="1" x14ac:dyDescent="0.3">
      <c r="B53" s="14"/>
      <c r="C53" s="15"/>
      <c r="D53" s="15" t="s">
        <v>561</v>
      </c>
      <c r="E53" s="15"/>
      <c r="F53" s="16"/>
      <c r="H53" s="14"/>
      <c r="I53" s="15"/>
      <c r="J53" s="15" t="s">
        <v>557</v>
      </c>
      <c r="K53" s="15"/>
      <c r="L53" s="17"/>
      <c r="M53" s="18">
        <v>3010000000</v>
      </c>
      <c r="N53" s="19"/>
      <c r="O53" s="18">
        <v>2310000000</v>
      </c>
      <c r="P53" s="19"/>
    </row>
    <row r="54" spans="2:16" ht="15" customHeight="1" x14ac:dyDescent="0.3">
      <c r="B54" s="14"/>
      <c r="C54" s="15"/>
      <c r="D54" s="15" t="s">
        <v>562</v>
      </c>
      <c r="E54" s="15"/>
      <c r="F54" s="16"/>
      <c r="H54" s="14"/>
      <c r="I54" s="15"/>
      <c r="J54" s="15" t="s">
        <v>558</v>
      </c>
      <c r="K54" s="15"/>
      <c r="L54" s="17"/>
      <c r="M54" s="18">
        <v>2000000000</v>
      </c>
      <c r="N54" s="19"/>
      <c r="O54" s="18"/>
      <c r="P54" s="19"/>
    </row>
    <row r="55" spans="2:16" ht="15" customHeight="1" x14ac:dyDescent="0.3">
      <c r="B55" s="14" t="s">
        <v>68</v>
      </c>
      <c r="C55" s="15"/>
      <c r="D55" s="15"/>
      <c r="E55" s="15"/>
      <c r="F55" s="16"/>
      <c r="H55" s="14" t="s">
        <v>69</v>
      </c>
      <c r="I55" s="15"/>
      <c r="J55" s="15"/>
      <c r="K55" s="15"/>
      <c r="L55" s="17"/>
      <c r="M55" s="18"/>
      <c r="N55" s="19">
        <f>SUM(N56,N70,N77)</f>
        <v>1891560369364</v>
      </c>
      <c r="O55" s="18" t="s">
        <v>6</v>
      </c>
      <c r="P55" s="19">
        <f>SUM(P56,P70,P77)</f>
        <v>1805557169069</v>
      </c>
    </row>
    <row r="56" spans="2:16" ht="15" customHeight="1" x14ac:dyDescent="0.3">
      <c r="B56" s="14"/>
      <c r="C56" s="15" t="s">
        <v>70</v>
      </c>
      <c r="D56" s="15"/>
      <c r="E56" s="15"/>
      <c r="F56" s="16"/>
      <c r="H56" s="14"/>
      <c r="I56" s="15" t="s">
        <v>71</v>
      </c>
      <c r="J56" s="15"/>
      <c r="K56" s="15"/>
      <c r="L56" s="17"/>
      <c r="M56" s="18"/>
      <c r="N56" s="19">
        <f>SUM(M57:M65,M69)</f>
        <v>1479464801196</v>
      </c>
      <c r="O56" s="18" t="s">
        <v>6</v>
      </c>
      <c r="P56" s="19">
        <f>SUM(O57:O65,O69)</f>
        <v>1429540206294</v>
      </c>
    </row>
    <row r="57" spans="2:16" ht="15" customHeight="1" x14ac:dyDescent="0.3">
      <c r="B57" s="14"/>
      <c r="C57" s="15"/>
      <c r="D57" s="15" t="s">
        <v>72</v>
      </c>
      <c r="E57" s="15"/>
      <c r="F57" s="16"/>
      <c r="H57" s="14"/>
      <c r="I57" s="15"/>
      <c r="J57" s="15" t="s">
        <v>73</v>
      </c>
      <c r="K57" s="15"/>
      <c r="L57" s="17"/>
      <c r="M57" s="18">
        <v>111551290551</v>
      </c>
      <c r="N57" s="19"/>
      <c r="O57" s="18">
        <f>77351875650-O76</f>
        <v>75258478107</v>
      </c>
      <c r="P57" s="19"/>
    </row>
    <row r="58" spans="2:16" ht="15" customHeight="1" x14ac:dyDescent="0.3">
      <c r="B58" s="14"/>
      <c r="C58" s="15"/>
      <c r="D58" s="15" t="s">
        <v>74</v>
      </c>
      <c r="E58" s="15"/>
      <c r="F58" s="16"/>
      <c r="H58" s="14"/>
      <c r="I58" s="15"/>
      <c r="J58" s="15" t="s">
        <v>75</v>
      </c>
      <c r="K58" s="15"/>
      <c r="L58" s="17"/>
      <c r="M58" s="18">
        <v>10364496672</v>
      </c>
      <c r="N58" s="19"/>
      <c r="O58" s="18">
        <v>1009549000</v>
      </c>
      <c r="P58" s="19"/>
    </row>
    <row r="59" spans="2:16" ht="15" customHeight="1" x14ac:dyDescent="0.3">
      <c r="B59" s="14"/>
      <c r="C59" s="15"/>
      <c r="D59" s="15" t="s">
        <v>76</v>
      </c>
      <c r="E59" s="15"/>
      <c r="F59" s="16"/>
      <c r="H59" s="14"/>
      <c r="I59" s="15"/>
      <c r="J59" s="15" t="s">
        <v>77</v>
      </c>
      <c r="K59" s="15"/>
      <c r="L59" s="17"/>
      <c r="M59" s="18">
        <v>160975829185</v>
      </c>
      <c r="N59" s="19"/>
      <c r="O59" s="18">
        <v>138444067867</v>
      </c>
      <c r="P59" s="19"/>
    </row>
    <row r="60" spans="2:16" ht="15" customHeight="1" x14ac:dyDescent="0.3">
      <c r="B60" s="14"/>
      <c r="C60" s="15"/>
      <c r="D60" s="15" t="s">
        <v>78</v>
      </c>
      <c r="E60" s="15"/>
      <c r="F60" s="16"/>
      <c r="H60" s="14"/>
      <c r="I60" s="15"/>
      <c r="J60" s="15" t="s">
        <v>79</v>
      </c>
      <c r="K60" s="15"/>
      <c r="L60" s="17"/>
      <c r="M60" s="18">
        <v>657074900172</v>
      </c>
      <c r="N60" s="19"/>
      <c r="O60" s="18">
        <v>498329942444</v>
      </c>
      <c r="P60" s="19"/>
    </row>
    <row r="61" spans="2:16" ht="15" customHeight="1" x14ac:dyDescent="0.3">
      <c r="B61" s="14"/>
      <c r="C61" s="15"/>
      <c r="D61" s="15" t="s">
        <v>80</v>
      </c>
      <c r="E61" s="15"/>
      <c r="F61" s="16"/>
      <c r="H61" s="14"/>
      <c r="I61" s="15"/>
      <c r="J61" s="15" t="s">
        <v>81</v>
      </c>
      <c r="K61" s="15"/>
      <c r="L61" s="17"/>
      <c r="M61" s="18">
        <v>388848710295</v>
      </c>
      <c r="N61" s="19"/>
      <c r="O61" s="18">
        <v>536652993354</v>
      </c>
      <c r="P61" s="19"/>
    </row>
    <row r="62" spans="2:16" ht="15" customHeight="1" x14ac:dyDescent="0.3">
      <c r="B62" s="14"/>
      <c r="C62" s="15"/>
      <c r="D62" s="15" t="s">
        <v>82</v>
      </c>
      <c r="E62" s="15"/>
      <c r="F62" s="16"/>
      <c r="H62" s="14"/>
      <c r="I62" s="15"/>
      <c r="J62" s="15" t="s">
        <v>83</v>
      </c>
      <c r="K62" s="15"/>
      <c r="L62" s="17"/>
      <c r="M62" s="18">
        <v>0</v>
      </c>
      <c r="N62" s="19"/>
      <c r="O62" s="18"/>
      <c r="P62" s="19"/>
    </row>
    <row r="63" spans="2:16" ht="15" customHeight="1" x14ac:dyDescent="0.3">
      <c r="B63" s="14"/>
      <c r="C63" s="15"/>
      <c r="D63" s="15" t="s">
        <v>84</v>
      </c>
      <c r="E63" s="15"/>
      <c r="F63" s="16"/>
      <c r="H63" s="14"/>
      <c r="I63" s="15"/>
      <c r="J63" s="15" t="s">
        <v>85</v>
      </c>
      <c r="K63" s="15"/>
      <c r="L63" s="17"/>
      <c r="M63" s="18">
        <v>65693364573</v>
      </c>
      <c r="N63" s="19"/>
      <c r="O63" s="18">
        <v>147497467997</v>
      </c>
      <c r="P63" s="19"/>
    </row>
    <row r="64" spans="2:16" ht="15" customHeight="1" x14ac:dyDescent="0.3">
      <c r="B64" s="14"/>
      <c r="C64" s="15"/>
      <c r="D64" s="15" t="s">
        <v>86</v>
      </c>
      <c r="E64" s="15"/>
      <c r="F64" s="16"/>
      <c r="H64" s="14"/>
      <c r="I64" s="15"/>
      <c r="J64" s="15" t="s">
        <v>87</v>
      </c>
      <c r="K64" s="15"/>
      <c r="L64" s="17"/>
      <c r="M64" s="18">
        <v>82538362748</v>
      </c>
      <c r="N64" s="16"/>
      <c r="O64" s="18">
        <v>30821226525</v>
      </c>
      <c r="P64" s="16"/>
    </row>
    <row r="65" spans="2:16" ht="15" customHeight="1" x14ac:dyDescent="0.3">
      <c r="B65" s="14"/>
      <c r="C65" s="15"/>
      <c r="D65" s="15" t="s">
        <v>88</v>
      </c>
      <c r="E65" s="15"/>
      <c r="F65" s="16"/>
      <c r="H65" s="14"/>
      <c r="I65" s="15"/>
      <c r="J65" s="15" t="s">
        <v>89</v>
      </c>
      <c r="K65" s="15"/>
      <c r="L65" s="17"/>
      <c r="M65" s="18"/>
      <c r="N65" s="19"/>
      <c r="O65" s="18"/>
      <c r="P65" s="19"/>
    </row>
    <row r="66" spans="2:16" ht="15" customHeight="1" x14ac:dyDescent="0.3">
      <c r="B66" s="14"/>
      <c r="C66" s="15"/>
      <c r="D66" s="15"/>
      <c r="E66" s="15" t="s">
        <v>90</v>
      </c>
      <c r="F66" s="16"/>
      <c r="H66" s="14"/>
      <c r="I66" s="15"/>
      <c r="J66" s="15"/>
      <c r="K66" s="15" t="s">
        <v>91</v>
      </c>
      <c r="L66" s="17"/>
      <c r="M66" s="18"/>
      <c r="N66" s="19"/>
      <c r="O66" s="18"/>
      <c r="P66" s="19"/>
    </row>
    <row r="67" spans="2:16" ht="15" customHeight="1" x14ac:dyDescent="0.3">
      <c r="B67" s="14"/>
      <c r="C67" s="15"/>
      <c r="D67" s="15"/>
      <c r="E67" s="15" t="s">
        <v>92</v>
      </c>
      <c r="F67" s="16"/>
      <c r="H67" s="14"/>
      <c r="I67" s="15"/>
      <c r="J67" s="15"/>
      <c r="K67" s="15" t="s">
        <v>93</v>
      </c>
      <c r="L67" s="17"/>
      <c r="M67" s="18"/>
      <c r="N67" s="19"/>
      <c r="O67" s="18"/>
      <c r="P67" s="19"/>
    </row>
    <row r="68" spans="2:16" ht="15" customHeight="1" x14ac:dyDescent="0.3">
      <c r="B68" s="14"/>
      <c r="C68" s="15"/>
      <c r="D68" s="15"/>
      <c r="E68" s="15" t="s">
        <v>94</v>
      </c>
      <c r="F68" s="16"/>
      <c r="H68" s="14"/>
      <c r="I68" s="15"/>
      <c r="J68" s="15"/>
      <c r="K68" s="15" t="s">
        <v>95</v>
      </c>
      <c r="L68" s="17"/>
      <c r="M68" s="18"/>
      <c r="N68" s="19"/>
      <c r="O68" s="18"/>
      <c r="P68" s="19"/>
    </row>
    <row r="69" spans="2:16" ht="15" customHeight="1" x14ac:dyDescent="0.3">
      <c r="B69" s="14"/>
      <c r="C69" s="15"/>
      <c r="D69" s="15" t="s">
        <v>96</v>
      </c>
      <c r="E69" s="15"/>
      <c r="F69" s="16"/>
      <c r="H69" s="14"/>
      <c r="I69" s="15"/>
      <c r="J69" s="15" t="s">
        <v>97</v>
      </c>
      <c r="K69" s="15"/>
      <c r="L69" s="17"/>
      <c r="M69" s="18">
        <v>2417847000</v>
      </c>
      <c r="N69" s="19"/>
      <c r="O69" s="18">
        <v>1526481000</v>
      </c>
      <c r="P69" s="19"/>
    </row>
    <row r="70" spans="2:16" ht="15" customHeight="1" x14ac:dyDescent="0.3">
      <c r="B70" s="14"/>
      <c r="C70" s="15" t="s">
        <v>98</v>
      </c>
      <c r="D70" s="15"/>
      <c r="E70" s="15"/>
      <c r="F70" s="16"/>
      <c r="H70" s="14"/>
      <c r="I70" s="15" t="s">
        <v>99</v>
      </c>
      <c r="J70" s="15"/>
      <c r="K70" s="15"/>
      <c r="L70" s="17"/>
      <c r="M70" s="18"/>
      <c r="N70" s="19">
        <f>SUM(M71,M74,M76)</f>
        <v>409767436179</v>
      </c>
      <c r="O70" s="18" t="s">
        <v>6</v>
      </c>
      <c r="P70" s="19">
        <f>SUM(O71,O74,O76)</f>
        <v>344724220156</v>
      </c>
    </row>
    <row r="71" spans="2:16" ht="15" customHeight="1" x14ac:dyDescent="0.3">
      <c r="B71" s="14"/>
      <c r="C71" s="15"/>
      <c r="D71" s="15" t="s">
        <v>100</v>
      </c>
      <c r="E71" s="15"/>
      <c r="F71" s="16"/>
      <c r="H71" s="14"/>
      <c r="I71" s="15"/>
      <c r="J71" s="15" t="s">
        <v>101</v>
      </c>
      <c r="K71" s="15"/>
      <c r="L71" s="17"/>
      <c r="M71" s="18">
        <f>SUM(M72:M73)</f>
        <v>405337527579</v>
      </c>
      <c r="N71" s="19"/>
      <c r="O71" s="18">
        <f>SUM(O72:O73)</f>
        <v>339435854413</v>
      </c>
      <c r="P71" s="19" t="s">
        <v>6</v>
      </c>
    </row>
    <row r="72" spans="2:16" ht="15" hidden="1" customHeight="1" x14ac:dyDescent="0.3">
      <c r="B72" s="20"/>
      <c r="C72" s="21"/>
      <c r="D72" s="21"/>
      <c r="E72" s="21" t="s">
        <v>102</v>
      </c>
      <c r="F72" s="22"/>
      <c r="H72" s="14"/>
      <c r="I72" s="15"/>
      <c r="J72" s="15"/>
      <c r="K72" s="15" t="s">
        <v>102</v>
      </c>
      <c r="L72" s="17"/>
      <c r="M72" s="18">
        <v>296917166688</v>
      </c>
      <c r="N72" s="19"/>
      <c r="O72" s="18">
        <v>259789704762</v>
      </c>
      <c r="P72" s="19"/>
    </row>
    <row r="73" spans="2:16" ht="15" hidden="1" customHeight="1" x14ac:dyDescent="0.3">
      <c r="B73" s="20"/>
      <c r="C73" s="21"/>
      <c r="D73" s="21"/>
      <c r="E73" s="21" t="s">
        <v>103</v>
      </c>
      <c r="F73" s="22"/>
      <c r="H73" s="14"/>
      <c r="I73" s="15"/>
      <c r="J73" s="15"/>
      <c r="K73" s="15" t="s">
        <v>103</v>
      </c>
      <c r="L73" s="17"/>
      <c r="M73" s="18">
        <v>108420360891</v>
      </c>
      <c r="N73" s="19"/>
      <c r="O73" s="18">
        <v>79646149651</v>
      </c>
      <c r="P73" s="19"/>
    </row>
    <row r="74" spans="2:16" ht="15" customHeight="1" x14ac:dyDescent="0.3">
      <c r="B74" s="14"/>
      <c r="C74" s="15"/>
      <c r="D74" s="15" t="s">
        <v>104</v>
      </c>
      <c r="E74" s="15"/>
      <c r="F74" s="16"/>
      <c r="H74" s="14"/>
      <c r="I74" s="15"/>
      <c r="J74" s="15" t="s">
        <v>105</v>
      </c>
      <c r="K74" s="15"/>
      <c r="L74" s="17"/>
      <c r="M74" s="18">
        <f>SUM(M75:M75)</f>
        <v>4429908600</v>
      </c>
      <c r="N74" s="19"/>
      <c r="O74" s="18">
        <f>SUM(O75:O75)</f>
        <v>3194968200</v>
      </c>
      <c r="P74" s="19" t="s">
        <v>6</v>
      </c>
    </row>
    <row r="75" spans="2:16" ht="15" hidden="1" customHeight="1" x14ac:dyDescent="0.3">
      <c r="B75" s="20"/>
      <c r="C75" s="21"/>
      <c r="D75" s="21"/>
      <c r="E75" s="21" t="s">
        <v>106</v>
      </c>
      <c r="F75" s="22"/>
      <c r="H75" s="14"/>
      <c r="I75" s="15"/>
      <c r="J75" s="15"/>
      <c r="K75" s="15" t="s">
        <v>107</v>
      </c>
      <c r="L75" s="17"/>
      <c r="M75" s="18">
        <v>4429908600</v>
      </c>
      <c r="N75" s="19"/>
      <c r="O75" s="18">
        <v>3194968200</v>
      </c>
      <c r="P75" s="19" t="s">
        <v>6</v>
      </c>
    </row>
    <row r="76" spans="2:16" ht="15" customHeight="1" x14ac:dyDescent="0.3">
      <c r="B76" s="14"/>
      <c r="C76" s="15"/>
      <c r="D76" s="15" t="s">
        <v>108</v>
      </c>
      <c r="E76" s="15"/>
      <c r="F76" s="16"/>
      <c r="H76" s="14"/>
      <c r="I76" s="15"/>
      <c r="J76" s="15" t="s">
        <v>109</v>
      </c>
      <c r="K76" s="15"/>
      <c r="L76" s="17"/>
      <c r="M76" s="18">
        <v>0</v>
      </c>
      <c r="N76" s="19"/>
      <c r="O76" s="18">
        <v>2093397543</v>
      </c>
      <c r="P76" s="19"/>
    </row>
    <row r="77" spans="2:16" ht="15" customHeight="1" x14ac:dyDescent="0.3">
      <c r="B77" s="14"/>
      <c r="C77" s="15" t="s">
        <v>110</v>
      </c>
      <c r="D77" s="15"/>
      <c r="E77" s="15"/>
      <c r="F77" s="16"/>
      <c r="H77" s="14"/>
      <c r="I77" s="15" t="s">
        <v>111</v>
      </c>
      <c r="J77" s="15"/>
      <c r="K77" s="15"/>
      <c r="L77" s="17"/>
      <c r="M77" s="18"/>
      <c r="N77" s="19">
        <f>SUM(M78,M80)</f>
        <v>2328131989</v>
      </c>
      <c r="O77" s="18" t="s">
        <v>6</v>
      </c>
      <c r="P77" s="19">
        <f>SUM(O78,O80)</f>
        <v>31292742619</v>
      </c>
    </row>
    <row r="78" spans="2:16" ht="15" customHeight="1" x14ac:dyDescent="0.3">
      <c r="B78" s="14"/>
      <c r="C78" s="15"/>
      <c r="D78" s="15" t="s">
        <v>112</v>
      </c>
      <c r="E78" s="15"/>
      <c r="F78" s="16"/>
      <c r="H78" s="14"/>
      <c r="I78" s="15"/>
      <c r="J78" s="15" t="s">
        <v>113</v>
      </c>
      <c r="K78" s="15"/>
      <c r="L78" s="17"/>
      <c r="M78" s="18">
        <f>+M79</f>
        <v>1022122500</v>
      </c>
      <c r="N78" s="19"/>
      <c r="O78" s="18">
        <f>+O79</f>
        <v>31207815000</v>
      </c>
      <c r="P78" s="19"/>
    </row>
    <row r="79" spans="2:16" ht="15" hidden="1" customHeight="1" x14ac:dyDescent="0.3">
      <c r="B79" s="20"/>
      <c r="C79" s="21"/>
      <c r="D79" s="21"/>
      <c r="E79" s="21" t="s">
        <v>114</v>
      </c>
      <c r="F79" s="22"/>
      <c r="H79" s="14"/>
      <c r="I79" s="15"/>
      <c r="J79" s="15"/>
      <c r="K79" s="15" t="s">
        <v>114</v>
      </c>
      <c r="L79" s="17"/>
      <c r="M79" s="18">
        <v>1022122500</v>
      </c>
      <c r="N79" s="19"/>
      <c r="O79" s="18">
        <v>31207815000</v>
      </c>
      <c r="P79" s="19"/>
    </row>
    <row r="80" spans="2:16" ht="15" customHeight="1" x14ac:dyDescent="0.3">
      <c r="B80" s="14"/>
      <c r="C80" s="15"/>
      <c r="D80" s="15" t="s">
        <v>115</v>
      </c>
      <c r="E80" s="15"/>
      <c r="F80" s="16"/>
      <c r="H80" s="14"/>
      <c r="I80" s="15"/>
      <c r="J80" s="15" t="s">
        <v>116</v>
      </c>
      <c r="K80" s="15"/>
      <c r="L80" s="17"/>
      <c r="M80" s="18">
        <f>SUM(M81:M83)</f>
        <v>1306009489</v>
      </c>
      <c r="N80" s="19"/>
      <c r="O80" s="18">
        <f>SUM(O81:O83)</f>
        <v>84927619</v>
      </c>
      <c r="P80" s="19"/>
    </row>
    <row r="81" spans="2:16" ht="15" hidden="1" customHeight="1" x14ac:dyDescent="0.3">
      <c r="B81" s="20"/>
      <c r="C81" s="21"/>
      <c r="D81" s="21"/>
      <c r="E81" s="21" t="s">
        <v>117</v>
      </c>
      <c r="F81" s="22"/>
      <c r="H81" s="14"/>
      <c r="I81" s="15"/>
      <c r="J81" s="15"/>
      <c r="K81" s="15" t="s">
        <v>118</v>
      </c>
      <c r="L81" s="17"/>
      <c r="M81" s="18"/>
      <c r="N81" s="19"/>
      <c r="O81" s="18"/>
      <c r="P81" s="19"/>
    </row>
    <row r="82" spans="2:16" ht="15" hidden="1" customHeight="1" x14ac:dyDescent="0.3">
      <c r="B82" s="20"/>
      <c r="C82" s="21"/>
      <c r="D82" s="21"/>
      <c r="E82" s="21" t="s">
        <v>119</v>
      </c>
      <c r="F82" s="22"/>
      <c r="H82" s="14"/>
      <c r="I82" s="15"/>
      <c r="J82" s="15"/>
      <c r="K82" s="15" t="s">
        <v>120</v>
      </c>
      <c r="L82" s="17"/>
      <c r="M82" s="18">
        <v>291014489</v>
      </c>
      <c r="N82" s="19"/>
      <c r="O82" s="18">
        <v>45137619</v>
      </c>
      <c r="P82" s="19"/>
    </row>
    <row r="83" spans="2:16" ht="15" hidden="1" customHeight="1" x14ac:dyDescent="0.3">
      <c r="B83" s="20"/>
      <c r="C83" s="21"/>
      <c r="D83" s="21"/>
      <c r="E83" s="21" t="s">
        <v>121</v>
      </c>
      <c r="F83" s="22"/>
      <c r="H83" s="14"/>
      <c r="I83" s="15"/>
      <c r="J83" s="15"/>
      <c r="K83" s="15" t="s">
        <v>122</v>
      </c>
      <c r="L83" s="17"/>
      <c r="M83" s="18">
        <v>1014995000</v>
      </c>
      <c r="N83" s="19"/>
      <c r="O83" s="18">
        <v>39790000</v>
      </c>
      <c r="P83" s="19"/>
    </row>
    <row r="84" spans="2:16" ht="15" customHeight="1" x14ac:dyDescent="0.3">
      <c r="B84" s="14" t="s">
        <v>123</v>
      </c>
      <c r="C84" s="15"/>
      <c r="D84" s="15"/>
      <c r="E84" s="15"/>
      <c r="F84" s="16"/>
      <c r="H84" s="14" t="s">
        <v>124</v>
      </c>
      <c r="I84" s="15"/>
      <c r="J84" s="15"/>
      <c r="K84" s="15"/>
      <c r="L84" s="17"/>
      <c r="M84" s="18"/>
      <c r="N84" s="19">
        <f>SUM(N85)</f>
        <v>15338271689</v>
      </c>
      <c r="O84" s="18" t="s">
        <v>6</v>
      </c>
      <c r="P84" s="19">
        <f>SUM(P85)</f>
        <v>13451749058</v>
      </c>
    </row>
    <row r="85" spans="2:16" ht="15" customHeight="1" x14ac:dyDescent="0.3">
      <c r="B85" s="14"/>
      <c r="C85" s="15" t="s">
        <v>125</v>
      </c>
      <c r="D85" s="15"/>
      <c r="E85" s="15"/>
      <c r="F85" s="16"/>
      <c r="H85" s="14"/>
      <c r="I85" s="15" t="s">
        <v>126</v>
      </c>
      <c r="J85" s="15"/>
      <c r="K85" s="15"/>
      <c r="L85" s="17"/>
      <c r="M85" s="18"/>
      <c r="N85" s="19">
        <f>M86+M87+M90+M91</f>
        <v>15338271689</v>
      </c>
      <c r="O85" s="18" t="s">
        <v>6</v>
      </c>
      <c r="P85" s="19">
        <f>O86+O87+O90+O91</f>
        <v>13451749058</v>
      </c>
    </row>
    <row r="86" spans="2:16" ht="15" customHeight="1" x14ac:dyDescent="0.3">
      <c r="B86" s="14"/>
      <c r="C86" s="15"/>
      <c r="D86" s="15" t="s">
        <v>72</v>
      </c>
      <c r="E86" s="15"/>
      <c r="F86" s="16"/>
      <c r="H86" s="14"/>
      <c r="I86" s="15"/>
      <c r="J86" s="15" t="s">
        <v>73</v>
      </c>
      <c r="K86" s="15"/>
      <c r="L86" s="17"/>
      <c r="M86" s="18">
        <v>8843092659</v>
      </c>
      <c r="N86" s="19"/>
      <c r="O86" s="18">
        <v>7473213433</v>
      </c>
      <c r="P86" s="19"/>
    </row>
    <row r="87" spans="2:16" ht="15" customHeight="1" x14ac:dyDescent="0.3">
      <c r="B87" s="14"/>
      <c r="C87" s="15"/>
      <c r="D87" s="15" t="s">
        <v>127</v>
      </c>
      <c r="E87" s="15"/>
      <c r="F87" s="16"/>
      <c r="H87" s="14"/>
      <c r="I87" s="15"/>
      <c r="J87" s="15" t="s">
        <v>128</v>
      </c>
      <c r="K87" s="15"/>
      <c r="L87" s="17"/>
      <c r="M87" s="18">
        <f>SUM(M88:M89)</f>
        <v>6495179030</v>
      </c>
      <c r="N87" s="19"/>
      <c r="O87" s="18">
        <f>SUM(O88:O89)</f>
        <v>5978535625</v>
      </c>
      <c r="P87" s="19"/>
    </row>
    <row r="88" spans="2:16" ht="15" hidden="1" customHeight="1" x14ac:dyDescent="0.3">
      <c r="B88" s="20"/>
      <c r="C88" s="21"/>
      <c r="D88" s="21"/>
      <c r="E88" s="21" t="s">
        <v>129</v>
      </c>
      <c r="F88" s="22"/>
      <c r="H88" s="14"/>
      <c r="I88" s="15"/>
      <c r="J88" s="15"/>
      <c r="K88" s="15" t="s">
        <v>129</v>
      </c>
      <c r="L88" s="17"/>
      <c r="M88" s="18">
        <v>6495179030</v>
      </c>
      <c r="N88" s="19"/>
      <c r="O88" s="18">
        <f>6038535625-P93</f>
        <v>5978535625</v>
      </c>
      <c r="P88" s="19"/>
    </row>
    <row r="89" spans="2:16" ht="15" hidden="1" customHeight="1" x14ac:dyDescent="0.3">
      <c r="B89" s="20"/>
      <c r="C89" s="21"/>
      <c r="D89" s="21"/>
      <c r="E89" s="21" t="s">
        <v>130</v>
      </c>
      <c r="F89" s="22"/>
      <c r="H89" s="14"/>
      <c r="I89" s="15"/>
      <c r="J89" s="15"/>
      <c r="K89" s="15" t="s">
        <v>130</v>
      </c>
      <c r="L89" s="17"/>
      <c r="M89" s="18">
        <v>0</v>
      </c>
      <c r="N89" s="19"/>
      <c r="O89" s="18"/>
      <c r="P89" s="19"/>
    </row>
    <row r="90" spans="2:16" ht="15" customHeight="1" x14ac:dyDescent="0.3">
      <c r="B90" s="14"/>
      <c r="C90" s="15"/>
      <c r="D90" s="15" t="s">
        <v>131</v>
      </c>
      <c r="E90" s="15"/>
      <c r="F90" s="16"/>
      <c r="H90" s="14"/>
      <c r="I90" s="15"/>
      <c r="J90" s="15" t="s">
        <v>132</v>
      </c>
      <c r="K90" s="15"/>
      <c r="L90" s="17"/>
      <c r="M90" s="18"/>
      <c r="N90" s="19"/>
      <c r="O90" s="18"/>
      <c r="P90" s="19" t="s">
        <v>6</v>
      </c>
    </row>
    <row r="91" spans="2:16" ht="15" customHeight="1" x14ac:dyDescent="0.3">
      <c r="B91" s="14"/>
      <c r="C91" s="15"/>
      <c r="D91" s="15" t="s">
        <v>133</v>
      </c>
      <c r="E91" s="15"/>
      <c r="F91" s="16"/>
      <c r="H91" s="14"/>
      <c r="I91" s="15"/>
      <c r="J91" s="15" t="s">
        <v>134</v>
      </c>
      <c r="K91" s="15"/>
      <c r="L91" s="17"/>
      <c r="M91" s="18"/>
      <c r="N91" s="19"/>
      <c r="O91" s="18"/>
      <c r="P91" s="19"/>
    </row>
    <row r="92" spans="2:16" ht="15" customHeight="1" x14ac:dyDescent="0.3">
      <c r="B92" s="14" t="s">
        <v>135</v>
      </c>
      <c r="C92" s="15"/>
      <c r="D92" s="15"/>
      <c r="E92" s="15"/>
      <c r="F92" s="16"/>
      <c r="H92" s="14" t="s">
        <v>136</v>
      </c>
      <c r="I92" s="15"/>
      <c r="J92" s="15"/>
      <c r="K92" s="15"/>
      <c r="L92" s="17"/>
      <c r="M92" s="18"/>
      <c r="N92" s="19">
        <f>SUM(N93)</f>
        <v>1141898351</v>
      </c>
      <c r="O92" s="18"/>
      <c r="P92" s="19">
        <f>SUM(P93)</f>
        <v>60000000</v>
      </c>
    </row>
    <row r="93" spans="2:16" ht="15" customHeight="1" x14ac:dyDescent="0.3">
      <c r="B93" s="14"/>
      <c r="C93" s="15" t="s">
        <v>567</v>
      </c>
      <c r="D93" s="15"/>
      <c r="E93" s="15"/>
      <c r="F93" s="16"/>
      <c r="H93" s="14"/>
      <c r="I93" s="15" t="s">
        <v>137</v>
      </c>
      <c r="J93" s="15"/>
      <c r="K93" s="15"/>
      <c r="L93" s="17"/>
      <c r="M93" s="18"/>
      <c r="N93" s="19">
        <v>1141898351</v>
      </c>
      <c r="O93" s="18"/>
      <c r="P93" s="19">
        <v>60000000</v>
      </c>
    </row>
    <row r="94" spans="2:16" ht="15" customHeight="1" x14ac:dyDescent="0.3">
      <c r="B94" s="14" t="s">
        <v>138</v>
      </c>
      <c r="C94" s="15"/>
      <c r="D94" s="15"/>
      <c r="E94" s="15"/>
      <c r="F94" s="16"/>
      <c r="H94" s="14" t="s">
        <v>139</v>
      </c>
      <c r="I94" s="15"/>
      <c r="J94" s="15"/>
      <c r="K94" s="15"/>
      <c r="L94" s="17"/>
      <c r="M94" s="18"/>
      <c r="N94" s="19">
        <f>SUM(N95,N96,N97,N98,N105,N106,N113,N114,N115,N116,N117)</f>
        <v>446504844119</v>
      </c>
      <c r="O94" s="18" t="s">
        <v>6</v>
      </c>
      <c r="P94" s="19">
        <f>SUM(P95,P96,P97,P98,P105,P106,P113,P114,P115,P116,P117)</f>
        <v>371199041475</v>
      </c>
    </row>
    <row r="95" spans="2:16" ht="15" customHeight="1" x14ac:dyDescent="0.3">
      <c r="B95" s="14" t="s">
        <v>140</v>
      </c>
      <c r="C95" s="15"/>
      <c r="D95" s="15"/>
      <c r="E95" s="15"/>
      <c r="F95" s="16"/>
      <c r="H95" s="14" t="s">
        <v>141</v>
      </c>
      <c r="I95" s="15"/>
      <c r="J95" s="15"/>
      <c r="K95" s="15"/>
      <c r="L95" s="17"/>
      <c r="M95" s="24"/>
      <c r="N95" s="25"/>
      <c r="O95" s="24"/>
      <c r="P95" s="25"/>
    </row>
    <row r="96" spans="2:16" ht="15" customHeight="1" x14ac:dyDescent="0.3">
      <c r="B96" s="14" t="s">
        <v>142</v>
      </c>
      <c r="C96" s="15"/>
      <c r="D96" s="15"/>
      <c r="E96" s="15"/>
      <c r="F96" s="16"/>
      <c r="H96" s="14" t="s">
        <v>143</v>
      </c>
      <c r="I96" s="15"/>
      <c r="J96" s="15"/>
      <c r="K96" s="15"/>
      <c r="L96" s="17"/>
      <c r="M96" s="24"/>
      <c r="N96" s="25"/>
      <c r="O96" s="24"/>
      <c r="P96" s="25"/>
    </row>
    <row r="97" spans="2:16" ht="15" customHeight="1" x14ac:dyDescent="0.3">
      <c r="B97" s="14"/>
      <c r="C97" s="15" t="s">
        <v>144</v>
      </c>
      <c r="D97" s="15"/>
      <c r="E97" s="15"/>
      <c r="F97" s="16"/>
      <c r="H97" s="14"/>
      <c r="I97" s="15" t="s">
        <v>145</v>
      </c>
      <c r="J97" s="15"/>
      <c r="K97" s="15"/>
      <c r="L97" s="17"/>
      <c r="M97" s="24"/>
      <c r="N97" s="19"/>
      <c r="O97" s="24" t="s">
        <v>6</v>
      </c>
      <c r="P97" s="19"/>
    </row>
    <row r="98" spans="2:16" ht="15" customHeight="1" x14ac:dyDescent="0.3">
      <c r="B98" s="14"/>
      <c r="C98" s="15" t="s">
        <v>146</v>
      </c>
      <c r="D98" s="15"/>
      <c r="E98" s="15"/>
      <c r="F98" s="16"/>
      <c r="H98" s="14"/>
      <c r="I98" s="15" t="s">
        <v>147</v>
      </c>
      <c r="J98" s="15"/>
      <c r="K98" s="15"/>
      <c r="L98" s="17"/>
      <c r="M98" s="24"/>
      <c r="N98" s="25">
        <f>SUM(M99,M102)</f>
        <v>303851900132</v>
      </c>
      <c r="O98" s="24" t="s">
        <v>6</v>
      </c>
      <c r="P98" s="25">
        <f>SUM(O99,O102)</f>
        <v>252536611728</v>
      </c>
    </row>
    <row r="99" spans="2:16" ht="15" customHeight="1" x14ac:dyDescent="0.3">
      <c r="B99" s="14"/>
      <c r="C99" s="15"/>
      <c r="D99" s="15" t="s">
        <v>148</v>
      </c>
      <c r="E99" s="15"/>
      <c r="F99" s="16"/>
      <c r="H99" s="14"/>
      <c r="I99" s="15"/>
      <c r="J99" s="15" t="s">
        <v>149</v>
      </c>
      <c r="K99" s="15"/>
      <c r="L99" s="17"/>
      <c r="M99" s="24">
        <f>SUM(M100:M101)</f>
        <v>208887102597</v>
      </c>
      <c r="N99" s="25"/>
      <c r="O99" s="24">
        <f>SUM(O100:O101)</f>
        <v>167116148698</v>
      </c>
      <c r="P99" s="25" t="s">
        <v>6</v>
      </c>
    </row>
    <row r="100" spans="2:16" ht="15" hidden="1" customHeight="1" x14ac:dyDescent="0.3">
      <c r="B100" s="20"/>
      <c r="C100" s="21"/>
      <c r="D100" s="21"/>
      <c r="E100" s="21" t="s">
        <v>150</v>
      </c>
      <c r="F100" s="22"/>
      <c r="H100" s="14"/>
      <c r="I100" s="15"/>
      <c r="J100" s="15"/>
      <c r="K100" s="15" t="s">
        <v>150</v>
      </c>
      <c r="L100" s="17"/>
      <c r="M100" s="24">
        <v>52272580478</v>
      </c>
      <c r="N100" s="25"/>
      <c r="O100" s="24">
        <v>40553649867</v>
      </c>
      <c r="P100" s="25"/>
    </row>
    <row r="101" spans="2:16" ht="15" hidden="1" customHeight="1" x14ac:dyDescent="0.3">
      <c r="B101" s="20"/>
      <c r="C101" s="21"/>
      <c r="D101" s="21"/>
      <c r="E101" s="21" t="s">
        <v>151</v>
      </c>
      <c r="F101" s="22"/>
      <c r="H101" s="14"/>
      <c r="I101" s="15"/>
      <c r="J101" s="15"/>
      <c r="K101" s="15" t="s">
        <v>151</v>
      </c>
      <c r="L101" s="17"/>
      <c r="M101" s="24">
        <v>156614522119</v>
      </c>
      <c r="N101" s="25"/>
      <c r="O101" s="24">
        <v>126562498831</v>
      </c>
      <c r="P101" s="25"/>
    </row>
    <row r="102" spans="2:16" ht="15" customHeight="1" x14ac:dyDescent="0.3">
      <c r="B102" s="14"/>
      <c r="C102" s="15"/>
      <c r="D102" s="15" t="s">
        <v>152</v>
      </c>
      <c r="E102" s="15"/>
      <c r="F102" s="16"/>
      <c r="H102" s="14"/>
      <c r="I102" s="15"/>
      <c r="J102" s="15" t="s">
        <v>153</v>
      </c>
      <c r="K102" s="15"/>
      <c r="L102" s="17"/>
      <c r="M102" s="24">
        <f>SUM(M103:M104)</f>
        <v>94964797535</v>
      </c>
      <c r="N102" s="25"/>
      <c r="O102" s="24">
        <f>SUM(O103:O104)</f>
        <v>85420463030</v>
      </c>
      <c r="P102" s="25" t="s">
        <v>6</v>
      </c>
    </row>
    <row r="103" spans="2:16" ht="15" hidden="1" customHeight="1" x14ac:dyDescent="0.3">
      <c r="B103" s="20"/>
      <c r="C103" s="21"/>
      <c r="D103" s="21"/>
      <c r="E103" s="21" t="s">
        <v>154</v>
      </c>
      <c r="F103" s="22"/>
      <c r="H103" s="14"/>
      <c r="I103" s="15"/>
      <c r="J103" s="15"/>
      <c r="K103" s="15" t="s">
        <v>154</v>
      </c>
      <c r="L103" s="17"/>
      <c r="M103" s="24">
        <v>93023137535</v>
      </c>
      <c r="N103" s="25"/>
      <c r="O103" s="24">
        <v>83900013030</v>
      </c>
      <c r="P103" s="25"/>
    </row>
    <row r="104" spans="2:16" ht="15" hidden="1" customHeight="1" x14ac:dyDescent="0.3">
      <c r="B104" s="20"/>
      <c r="C104" s="21"/>
      <c r="D104" s="21"/>
      <c r="E104" s="21" t="s">
        <v>155</v>
      </c>
      <c r="F104" s="22"/>
      <c r="H104" s="14"/>
      <c r="I104" s="15"/>
      <c r="J104" s="15"/>
      <c r="K104" s="15" t="s">
        <v>155</v>
      </c>
      <c r="L104" s="17"/>
      <c r="M104" s="24">
        <v>1941660000</v>
      </c>
      <c r="N104" s="25"/>
      <c r="O104" s="24">
        <v>1520450000</v>
      </c>
      <c r="P104" s="25"/>
    </row>
    <row r="105" spans="2:16" ht="15" customHeight="1" x14ac:dyDescent="0.3">
      <c r="B105" s="14"/>
      <c r="C105" s="15" t="s">
        <v>156</v>
      </c>
      <c r="D105" s="15"/>
      <c r="E105" s="15"/>
      <c r="F105" s="16"/>
      <c r="H105" s="14"/>
      <c r="I105" s="15" t="s">
        <v>157</v>
      </c>
      <c r="J105" s="15"/>
      <c r="K105" s="15"/>
      <c r="L105" s="17"/>
      <c r="M105" s="24"/>
      <c r="N105" s="25">
        <v>103500000000</v>
      </c>
      <c r="O105" s="24" t="s">
        <v>6</v>
      </c>
      <c r="P105" s="25">
        <v>99500000000</v>
      </c>
    </row>
    <row r="106" spans="2:16" ht="15" customHeight="1" x14ac:dyDescent="0.3">
      <c r="B106" s="14"/>
      <c r="C106" s="15" t="s">
        <v>158</v>
      </c>
      <c r="D106" s="15"/>
      <c r="E106" s="15"/>
      <c r="F106" s="16"/>
      <c r="H106" s="14"/>
      <c r="I106" s="15" t="s">
        <v>159</v>
      </c>
      <c r="J106" s="15"/>
      <c r="K106" s="15"/>
      <c r="L106" s="17"/>
      <c r="M106" s="24"/>
      <c r="N106" s="25">
        <f>SUM(M107,M112)</f>
        <v>115767981</v>
      </c>
      <c r="O106" s="24" t="s">
        <v>6</v>
      </c>
      <c r="P106" s="25">
        <f>SUM(O107,O112)</f>
        <v>162253741</v>
      </c>
    </row>
    <row r="107" spans="2:16" ht="15" customHeight="1" x14ac:dyDescent="0.3">
      <c r="B107" s="14"/>
      <c r="C107" s="15"/>
      <c r="D107" s="15" t="s">
        <v>160</v>
      </c>
      <c r="E107" s="15"/>
      <c r="F107" s="16"/>
      <c r="H107" s="14"/>
      <c r="I107" s="15"/>
      <c r="J107" s="15" t="s">
        <v>161</v>
      </c>
      <c r="K107" s="15"/>
      <c r="L107" s="17"/>
      <c r="M107" s="24">
        <f>SUM(M108:M111)</f>
        <v>115722212</v>
      </c>
      <c r="N107" s="25"/>
      <c r="O107" s="24">
        <f>SUM(O108:O111)</f>
        <v>159809157</v>
      </c>
      <c r="P107" s="25" t="s">
        <v>6</v>
      </c>
    </row>
    <row r="108" spans="2:16" ht="15" hidden="1" customHeight="1" x14ac:dyDescent="0.3">
      <c r="B108" s="20"/>
      <c r="C108" s="21"/>
      <c r="D108" s="21"/>
      <c r="E108" s="21" t="s">
        <v>162</v>
      </c>
      <c r="F108" s="22"/>
      <c r="H108" s="14"/>
      <c r="I108" s="15"/>
      <c r="J108" s="15"/>
      <c r="K108" s="15" t="s">
        <v>162</v>
      </c>
      <c r="L108" s="17"/>
      <c r="M108" s="24"/>
      <c r="N108" s="25"/>
      <c r="O108" s="24"/>
      <c r="P108" s="25"/>
    </row>
    <row r="109" spans="2:16" ht="15" hidden="1" customHeight="1" x14ac:dyDescent="0.3">
      <c r="B109" s="20"/>
      <c r="C109" s="21"/>
      <c r="D109" s="21"/>
      <c r="E109" s="21" t="s">
        <v>163</v>
      </c>
      <c r="F109" s="22"/>
      <c r="H109" s="14"/>
      <c r="I109" s="15"/>
      <c r="J109" s="15"/>
      <c r="K109" s="15" t="s">
        <v>163</v>
      </c>
      <c r="L109" s="17"/>
      <c r="M109" s="24">
        <v>88500000</v>
      </c>
      <c r="N109" s="25"/>
      <c r="O109" s="24">
        <v>106500000</v>
      </c>
      <c r="P109" s="25"/>
    </row>
    <row r="110" spans="2:16" ht="15" hidden="1" customHeight="1" x14ac:dyDescent="0.3">
      <c r="B110" s="20"/>
      <c r="C110" s="21"/>
      <c r="D110" s="21"/>
      <c r="E110" s="21" t="s">
        <v>164</v>
      </c>
      <c r="F110" s="22"/>
      <c r="H110" s="14"/>
      <c r="I110" s="15"/>
      <c r="J110" s="15"/>
      <c r="K110" s="15" t="s">
        <v>164</v>
      </c>
      <c r="L110" s="17"/>
      <c r="M110" s="24">
        <v>27222212</v>
      </c>
      <c r="N110" s="25"/>
      <c r="O110" s="24">
        <v>53309157</v>
      </c>
      <c r="P110" s="25"/>
    </row>
    <row r="111" spans="2:16" ht="15" hidden="1" customHeight="1" x14ac:dyDescent="0.3">
      <c r="B111" s="20"/>
      <c r="C111" s="21"/>
      <c r="D111" s="21"/>
      <c r="E111" s="21" t="s">
        <v>165</v>
      </c>
      <c r="F111" s="22"/>
      <c r="H111" s="14"/>
      <c r="I111" s="15"/>
      <c r="J111" s="15"/>
      <c r="K111" s="15" t="s">
        <v>165</v>
      </c>
      <c r="L111" s="17"/>
      <c r="M111" s="24"/>
      <c r="N111" s="25"/>
      <c r="O111" s="24"/>
      <c r="P111" s="25"/>
    </row>
    <row r="112" spans="2:16" ht="15" customHeight="1" x14ac:dyDescent="0.3">
      <c r="B112" s="14"/>
      <c r="C112" s="15"/>
      <c r="D112" s="15" t="s">
        <v>166</v>
      </c>
      <c r="E112" s="15"/>
      <c r="F112" s="16"/>
      <c r="H112" s="14"/>
      <c r="I112" s="15"/>
      <c r="J112" s="15" t="s">
        <v>167</v>
      </c>
      <c r="K112" s="15"/>
      <c r="L112" s="17"/>
      <c r="M112" s="18">
        <v>45769</v>
      </c>
      <c r="N112" s="25"/>
      <c r="O112" s="18">
        <v>2444584</v>
      </c>
      <c r="P112" s="25"/>
    </row>
    <row r="113" spans="1:16" ht="15" customHeight="1" x14ac:dyDescent="0.3">
      <c r="B113" s="14"/>
      <c r="C113" s="15" t="s">
        <v>168</v>
      </c>
      <c r="D113" s="15"/>
      <c r="E113" s="15"/>
      <c r="F113" s="16"/>
      <c r="H113" s="14"/>
      <c r="I113" s="15" t="s">
        <v>169</v>
      </c>
      <c r="J113" s="15"/>
      <c r="K113" s="15"/>
      <c r="L113" s="17"/>
      <c r="M113" s="18"/>
      <c r="N113" s="25">
        <v>0</v>
      </c>
      <c r="O113" s="18"/>
      <c r="P113" s="25">
        <v>2360000000</v>
      </c>
    </row>
    <row r="114" spans="1:16" ht="15" customHeight="1" x14ac:dyDescent="0.3">
      <c r="B114" s="14"/>
      <c r="C114" s="15" t="s">
        <v>170</v>
      </c>
      <c r="D114" s="15"/>
      <c r="E114" s="15"/>
      <c r="F114" s="16"/>
      <c r="H114" s="14"/>
      <c r="I114" s="15" t="s">
        <v>171</v>
      </c>
      <c r="J114" s="15"/>
      <c r="K114" s="15"/>
      <c r="L114" s="17"/>
      <c r="M114" s="24"/>
      <c r="N114" s="25">
        <v>15704785482</v>
      </c>
      <c r="O114" s="24"/>
      <c r="P114" s="25">
        <v>15704785482</v>
      </c>
    </row>
    <row r="115" spans="1:16" ht="15" customHeight="1" x14ac:dyDescent="0.3">
      <c r="B115" s="14"/>
      <c r="C115" s="15" t="s">
        <v>172</v>
      </c>
      <c r="D115" s="15"/>
      <c r="E115" s="15"/>
      <c r="F115" s="16"/>
      <c r="H115" s="14"/>
      <c r="I115" s="15" t="s">
        <v>173</v>
      </c>
      <c r="J115" s="15"/>
      <c r="K115" s="15"/>
      <c r="L115" s="17"/>
      <c r="M115" s="24"/>
      <c r="N115" s="25">
        <v>37152000000</v>
      </c>
      <c r="O115" s="24"/>
      <c r="P115" s="25">
        <v>14200000000</v>
      </c>
    </row>
    <row r="116" spans="1:16" ht="15" customHeight="1" x14ac:dyDescent="0.3">
      <c r="B116" s="14"/>
      <c r="C116" s="15" t="s">
        <v>174</v>
      </c>
      <c r="D116" s="15"/>
      <c r="E116" s="15"/>
      <c r="F116" s="16"/>
      <c r="H116" s="14"/>
      <c r="I116" s="15" t="s">
        <v>175</v>
      </c>
      <c r="J116" s="15"/>
      <c r="K116" s="15"/>
      <c r="L116" s="17"/>
      <c r="M116" s="24"/>
      <c r="N116" s="25">
        <v>0</v>
      </c>
      <c r="O116" s="24"/>
      <c r="P116" s="25">
        <v>555000000</v>
      </c>
    </row>
    <row r="117" spans="1:16" ht="15" customHeight="1" x14ac:dyDescent="0.3">
      <c r="B117" s="14"/>
      <c r="C117" s="15" t="s">
        <v>176</v>
      </c>
      <c r="D117" s="15"/>
      <c r="E117" s="15"/>
      <c r="F117" s="16"/>
      <c r="H117" s="14"/>
      <c r="I117" s="15" t="s">
        <v>177</v>
      </c>
      <c r="J117" s="15"/>
      <c r="K117" s="15"/>
      <c r="L117" s="17"/>
      <c r="M117" s="24"/>
      <c r="N117" s="25">
        <f>SUM(M118:M119)</f>
        <v>-13819609476</v>
      </c>
      <c r="O117" s="24" t="s">
        <v>6</v>
      </c>
      <c r="P117" s="25">
        <f>SUM(O118:O119)</f>
        <v>-13819609476</v>
      </c>
    </row>
    <row r="118" spans="1:16" ht="15" customHeight="1" x14ac:dyDescent="0.3">
      <c r="B118" s="14"/>
      <c r="C118" s="15"/>
      <c r="D118" s="15" t="s">
        <v>178</v>
      </c>
      <c r="E118" s="15"/>
      <c r="F118" s="16"/>
      <c r="H118" s="14"/>
      <c r="I118" s="15"/>
      <c r="J118" s="15" t="s">
        <v>179</v>
      </c>
      <c r="K118" s="15"/>
      <c r="L118" s="17"/>
      <c r="M118" s="24"/>
      <c r="N118" s="25"/>
      <c r="O118" s="24"/>
      <c r="P118" s="25"/>
    </row>
    <row r="119" spans="1:16" ht="15" customHeight="1" x14ac:dyDescent="0.3">
      <c r="B119" s="14"/>
      <c r="C119" s="15"/>
      <c r="D119" s="15" t="s">
        <v>180</v>
      </c>
      <c r="E119" s="15"/>
      <c r="F119" s="16"/>
      <c r="H119" s="14"/>
      <c r="I119" s="15"/>
      <c r="J119" s="15" t="s">
        <v>181</v>
      </c>
      <c r="K119" s="15"/>
      <c r="L119" s="17"/>
      <c r="M119" s="24">
        <v>-13819609476</v>
      </c>
      <c r="N119" s="25"/>
      <c r="O119" s="24">
        <v>-13819609476</v>
      </c>
      <c r="P119" s="25"/>
    </row>
    <row r="120" spans="1:16" ht="15" customHeight="1" x14ac:dyDescent="0.3">
      <c r="B120" s="14" t="s">
        <v>182</v>
      </c>
      <c r="C120" s="15"/>
      <c r="D120" s="15"/>
      <c r="E120" s="15"/>
      <c r="F120" s="16"/>
      <c r="H120" s="14" t="s">
        <v>183</v>
      </c>
      <c r="I120" s="15"/>
      <c r="J120" s="15"/>
      <c r="K120" s="15"/>
      <c r="L120" s="17"/>
      <c r="M120" s="24"/>
      <c r="N120" s="25">
        <f>SUM(N121,N139,N157,N159,N162,N165)</f>
        <v>602767921143</v>
      </c>
      <c r="O120" s="24" t="s">
        <v>6</v>
      </c>
      <c r="P120" s="25">
        <f>SUM(P121,P139,P157,P159,P162,P165)</f>
        <v>334318922110</v>
      </c>
    </row>
    <row r="121" spans="1:16" ht="15" customHeight="1" x14ac:dyDescent="0.3">
      <c r="B121" s="14"/>
      <c r="C121" s="15" t="s">
        <v>184</v>
      </c>
      <c r="D121" s="15"/>
      <c r="E121" s="15"/>
      <c r="F121" s="16"/>
      <c r="H121" s="14"/>
      <c r="I121" s="15" t="s">
        <v>185</v>
      </c>
      <c r="J121" s="15"/>
      <c r="K121" s="15"/>
      <c r="L121" s="17"/>
      <c r="M121" s="24"/>
      <c r="N121" s="25">
        <f>SUM(M122,M129,M134,M137,M138)</f>
        <v>594450605656</v>
      </c>
      <c r="O121" s="24" t="s">
        <v>6</v>
      </c>
      <c r="P121" s="25">
        <f>SUM(O122,O129,O134,O137,O138)</f>
        <v>326604732165</v>
      </c>
    </row>
    <row r="122" spans="1:16" ht="15" customHeight="1" x14ac:dyDescent="0.3">
      <c r="B122" s="14"/>
      <c r="C122" s="15"/>
      <c r="D122" s="15" t="s">
        <v>186</v>
      </c>
      <c r="E122" s="15"/>
      <c r="F122" s="16"/>
      <c r="H122" s="14"/>
      <c r="I122" s="15"/>
      <c r="J122" s="15" t="s">
        <v>187</v>
      </c>
      <c r="K122" s="15"/>
      <c r="L122" s="17"/>
      <c r="M122" s="24">
        <f>SUM(M123:M125)+M128</f>
        <v>95892159048</v>
      </c>
      <c r="N122" s="25"/>
      <c r="O122" s="24">
        <f>SUM(O123:O125)+O128</f>
        <v>47367705437</v>
      </c>
      <c r="P122" s="25" t="s">
        <v>6</v>
      </c>
    </row>
    <row r="123" spans="1:16" ht="15" hidden="1" customHeight="1" x14ac:dyDescent="0.3">
      <c r="B123" s="20"/>
      <c r="C123" s="21"/>
      <c r="D123" s="21"/>
      <c r="E123" s="21" t="s">
        <v>188</v>
      </c>
      <c r="F123" s="22"/>
      <c r="H123" s="14"/>
      <c r="I123" s="15"/>
      <c r="J123" s="15"/>
      <c r="K123" s="15" t="s">
        <v>188</v>
      </c>
      <c r="L123" s="17"/>
      <c r="M123" s="24">
        <v>86403945248</v>
      </c>
      <c r="N123" s="25"/>
      <c r="O123" s="24">
        <v>44443284341</v>
      </c>
      <c r="P123" s="25"/>
    </row>
    <row r="124" spans="1:16" ht="15" hidden="1" customHeight="1" x14ac:dyDescent="0.3">
      <c r="B124" s="20"/>
      <c r="C124" s="21"/>
      <c r="D124" s="21"/>
      <c r="E124" s="21" t="s">
        <v>189</v>
      </c>
      <c r="F124" s="22"/>
      <c r="H124" s="14"/>
      <c r="I124" s="15"/>
      <c r="J124" s="15"/>
      <c r="K124" s="15" t="s">
        <v>189</v>
      </c>
      <c r="L124" s="17"/>
      <c r="M124" s="24">
        <v>0</v>
      </c>
      <c r="N124" s="25"/>
      <c r="O124" s="24"/>
      <c r="P124" s="25"/>
    </row>
    <row r="125" spans="1:16" ht="15" hidden="1" customHeight="1" x14ac:dyDescent="0.3">
      <c r="B125" s="20"/>
      <c r="C125" s="21"/>
      <c r="D125" s="21"/>
      <c r="E125" s="21" t="s">
        <v>190</v>
      </c>
      <c r="F125" s="22"/>
      <c r="H125" s="14"/>
      <c r="I125" s="15"/>
      <c r="J125" s="15"/>
      <c r="K125" s="15" t="s">
        <v>190</v>
      </c>
      <c r="L125" s="17"/>
      <c r="M125" s="24">
        <v>5202668800</v>
      </c>
      <c r="N125" s="25"/>
      <c r="O125" s="24">
        <f>SUM(O126:O127)</f>
        <v>2924246096</v>
      </c>
      <c r="P125" s="25" t="s">
        <v>6</v>
      </c>
    </row>
    <row r="126" spans="1:16" ht="15" hidden="1" customHeight="1" x14ac:dyDescent="0.3">
      <c r="B126" s="20"/>
      <c r="C126" s="21"/>
      <c r="D126" s="21"/>
      <c r="E126" s="21"/>
      <c r="F126" s="22" t="s">
        <v>191</v>
      </c>
      <c r="H126" s="14"/>
      <c r="I126" s="15"/>
      <c r="J126" s="15"/>
      <c r="K126" s="15"/>
      <c r="L126" s="17" t="s">
        <v>191</v>
      </c>
      <c r="M126" s="24">
        <v>5202668800</v>
      </c>
      <c r="N126" s="25"/>
      <c r="O126" s="24">
        <v>2832386500</v>
      </c>
      <c r="P126" s="25"/>
    </row>
    <row r="127" spans="1:16" ht="15" hidden="1" customHeight="1" x14ac:dyDescent="0.3">
      <c r="A127" s="26"/>
      <c r="B127" s="20"/>
      <c r="C127" s="21"/>
      <c r="D127" s="21"/>
      <c r="E127" s="21"/>
      <c r="F127" s="22" t="s">
        <v>192</v>
      </c>
      <c r="G127" s="26"/>
      <c r="H127" s="14"/>
      <c r="I127" s="15"/>
      <c r="J127" s="15"/>
      <c r="K127" s="15"/>
      <c r="L127" s="17" t="s">
        <v>192</v>
      </c>
      <c r="M127" s="24">
        <v>0</v>
      </c>
      <c r="N127" s="25"/>
      <c r="O127" s="24">
        <v>91859596</v>
      </c>
      <c r="P127" s="25"/>
    </row>
    <row r="128" spans="1:16" ht="15" hidden="1" customHeight="1" x14ac:dyDescent="0.3">
      <c r="A128" s="26"/>
      <c r="B128" s="20"/>
      <c r="C128" s="21"/>
      <c r="D128" s="21"/>
      <c r="E128" s="21" t="s">
        <v>193</v>
      </c>
      <c r="F128" s="22"/>
      <c r="G128" s="26"/>
      <c r="H128" s="14"/>
      <c r="I128" s="15"/>
      <c r="J128" s="15"/>
      <c r="K128" s="15" t="s">
        <v>194</v>
      </c>
      <c r="L128" s="17"/>
      <c r="M128" s="24">
        <v>4285545000</v>
      </c>
      <c r="N128" s="25"/>
      <c r="O128" s="24">
        <v>175000</v>
      </c>
      <c r="P128" s="25"/>
    </row>
    <row r="129" spans="2:16" ht="15" customHeight="1" x14ac:dyDescent="0.3">
      <c r="B129" s="14"/>
      <c r="C129" s="15"/>
      <c r="D129" s="15" t="s">
        <v>195</v>
      </c>
      <c r="E129" s="15"/>
      <c r="F129" s="16"/>
      <c r="H129" s="14"/>
      <c r="I129" s="15"/>
      <c r="J129" s="15" t="s">
        <v>196</v>
      </c>
      <c r="K129" s="15"/>
      <c r="L129" s="17"/>
      <c r="M129" s="24">
        <f>SUM(M130:M131)</f>
        <v>3167625924</v>
      </c>
      <c r="N129" s="25"/>
      <c r="O129" s="24">
        <f>SUM(O130:O131)</f>
        <v>3342299525</v>
      </c>
      <c r="P129" s="25" t="s">
        <v>6</v>
      </c>
    </row>
    <row r="130" spans="2:16" ht="15" hidden="1" customHeight="1" x14ac:dyDescent="0.3">
      <c r="B130" s="20"/>
      <c r="C130" s="21"/>
      <c r="D130" s="21"/>
      <c r="E130" s="21" t="s">
        <v>188</v>
      </c>
      <c r="F130" s="22"/>
      <c r="H130" s="14"/>
      <c r="I130" s="15"/>
      <c r="J130" s="15"/>
      <c r="K130" s="15" t="s">
        <v>188</v>
      </c>
      <c r="L130" s="17"/>
      <c r="M130" s="24">
        <v>3143416583</v>
      </c>
      <c r="N130" s="25"/>
      <c r="O130" s="24">
        <v>3261061686</v>
      </c>
      <c r="P130" s="25"/>
    </row>
    <row r="131" spans="2:16" ht="15" hidden="1" customHeight="1" x14ac:dyDescent="0.3">
      <c r="B131" s="20"/>
      <c r="C131" s="21"/>
      <c r="D131" s="21"/>
      <c r="E131" s="21" t="s">
        <v>197</v>
      </c>
      <c r="F131" s="22"/>
      <c r="H131" s="14"/>
      <c r="I131" s="15"/>
      <c r="J131" s="15"/>
      <c r="K131" s="15" t="s">
        <v>197</v>
      </c>
      <c r="L131" s="17"/>
      <c r="M131" s="24">
        <f>SUM(M132:M133)</f>
        <v>24209341</v>
      </c>
      <c r="N131" s="25"/>
      <c r="O131" s="24">
        <f>SUM(O132:O133)</f>
        <v>81237839</v>
      </c>
      <c r="P131" s="25" t="s">
        <v>6</v>
      </c>
    </row>
    <row r="132" spans="2:16" ht="15" hidden="1" customHeight="1" x14ac:dyDescent="0.3">
      <c r="B132" s="20"/>
      <c r="C132" s="21"/>
      <c r="D132" s="21"/>
      <c r="E132" s="21"/>
      <c r="F132" s="22" t="s">
        <v>198</v>
      </c>
      <c r="H132" s="14"/>
      <c r="I132" s="15"/>
      <c r="J132" s="15"/>
      <c r="K132" s="15"/>
      <c r="L132" s="17" t="s">
        <v>198</v>
      </c>
      <c r="M132" s="24">
        <v>23412628</v>
      </c>
      <c r="N132" s="25"/>
      <c r="O132" s="24">
        <v>57327396</v>
      </c>
      <c r="P132" s="25"/>
    </row>
    <row r="133" spans="2:16" ht="15" hidden="1" customHeight="1" x14ac:dyDescent="0.3">
      <c r="B133" s="20"/>
      <c r="C133" s="21"/>
      <c r="D133" s="21"/>
      <c r="E133" s="21"/>
      <c r="F133" s="22" t="s">
        <v>199</v>
      </c>
      <c r="H133" s="14"/>
      <c r="I133" s="15"/>
      <c r="J133" s="15"/>
      <c r="K133" s="15"/>
      <c r="L133" s="17" t="s">
        <v>199</v>
      </c>
      <c r="M133" s="24">
        <v>796713</v>
      </c>
      <c r="N133" s="25"/>
      <c r="O133" s="24">
        <v>23910443</v>
      </c>
      <c r="P133" s="25"/>
    </row>
    <row r="134" spans="2:16" ht="15" customHeight="1" x14ac:dyDescent="0.3">
      <c r="B134" s="14"/>
      <c r="C134" s="15"/>
      <c r="D134" s="15" t="s">
        <v>200</v>
      </c>
      <c r="E134" s="15"/>
      <c r="F134" s="16"/>
      <c r="H134" s="14"/>
      <c r="I134" s="15"/>
      <c r="J134" s="15" t="s">
        <v>201</v>
      </c>
      <c r="K134" s="15"/>
      <c r="L134" s="17"/>
      <c r="M134" s="18">
        <f>SUM(M135:M136)</f>
        <v>492808886338</v>
      </c>
      <c r="N134" s="25"/>
      <c r="O134" s="18">
        <f>SUM(O135:O136)</f>
        <v>274864008500</v>
      </c>
      <c r="P134" s="25"/>
    </row>
    <row r="135" spans="2:16" ht="15" hidden="1" customHeight="1" x14ac:dyDescent="0.3">
      <c r="B135" s="20"/>
      <c r="C135" s="21"/>
      <c r="D135" s="21"/>
      <c r="E135" s="21" t="s">
        <v>202</v>
      </c>
      <c r="F135" s="22"/>
      <c r="H135" s="14"/>
      <c r="I135" s="15"/>
      <c r="J135" s="15"/>
      <c r="K135" s="15" t="s">
        <v>202</v>
      </c>
      <c r="L135" s="17"/>
      <c r="M135" s="24">
        <v>483612251998</v>
      </c>
      <c r="N135" s="25"/>
      <c r="O135" s="24">
        <v>264567819898</v>
      </c>
      <c r="P135" s="25"/>
    </row>
    <row r="136" spans="2:16" ht="15" hidden="1" customHeight="1" x14ac:dyDescent="0.3">
      <c r="B136" s="20"/>
      <c r="C136" s="21"/>
      <c r="D136" s="21"/>
      <c r="E136" s="21" t="s">
        <v>203</v>
      </c>
      <c r="F136" s="22"/>
      <c r="H136" s="14"/>
      <c r="I136" s="15"/>
      <c r="J136" s="15"/>
      <c r="K136" s="15" t="s">
        <v>203</v>
      </c>
      <c r="L136" s="17"/>
      <c r="M136" s="24">
        <v>9196634340</v>
      </c>
      <c r="N136" s="25"/>
      <c r="O136" s="24">
        <v>10296188602</v>
      </c>
      <c r="P136" s="25"/>
    </row>
    <row r="137" spans="2:16" ht="15" customHeight="1" x14ac:dyDescent="0.3">
      <c r="B137" s="14"/>
      <c r="C137" s="15"/>
      <c r="D137" s="15" t="s">
        <v>204</v>
      </c>
      <c r="E137" s="15"/>
      <c r="F137" s="16"/>
      <c r="H137" s="14"/>
      <c r="I137" s="15"/>
      <c r="J137" s="15" t="s">
        <v>205</v>
      </c>
      <c r="K137" s="15"/>
      <c r="L137" s="17"/>
      <c r="M137" s="24">
        <v>929755717</v>
      </c>
      <c r="N137" s="25"/>
      <c r="O137" s="24">
        <v>1030718703</v>
      </c>
      <c r="P137" s="25"/>
    </row>
    <row r="138" spans="2:16" ht="15" customHeight="1" x14ac:dyDescent="0.3">
      <c r="B138" s="14"/>
      <c r="C138" s="15"/>
      <c r="D138" s="15" t="s">
        <v>206</v>
      </c>
      <c r="E138" s="15"/>
      <c r="F138" s="16"/>
      <c r="H138" s="14"/>
      <c r="I138" s="15"/>
      <c r="J138" s="15" t="s">
        <v>207</v>
      </c>
      <c r="K138" s="15"/>
      <c r="L138" s="17"/>
      <c r="M138" s="24">
        <v>1652178629</v>
      </c>
      <c r="N138" s="25"/>
      <c r="O138" s="24"/>
      <c r="P138" s="25" t="s">
        <v>6</v>
      </c>
    </row>
    <row r="139" spans="2:16" ht="15" customHeight="1" x14ac:dyDescent="0.3">
      <c r="B139" s="14"/>
      <c r="C139" s="15" t="s">
        <v>208</v>
      </c>
      <c r="D139" s="15"/>
      <c r="E139" s="15"/>
      <c r="F139" s="16"/>
      <c r="H139" s="14"/>
      <c r="I139" s="15" t="s">
        <v>209</v>
      </c>
      <c r="J139" s="15"/>
      <c r="K139" s="15"/>
      <c r="L139" s="17"/>
      <c r="M139" s="24"/>
      <c r="N139" s="25">
        <f>SUM(M140,M145,M155,M156)</f>
        <v>10124691001</v>
      </c>
      <c r="O139" s="24" t="s">
        <v>6</v>
      </c>
      <c r="P139" s="25">
        <f>SUM(O140,O145,O155,O156)</f>
        <v>6293176515</v>
      </c>
    </row>
    <row r="140" spans="2:16" ht="15" customHeight="1" x14ac:dyDescent="0.3">
      <c r="B140" s="14"/>
      <c r="C140" s="15"/>
      <c r="D140" s="15" t="s">
        <v>210</v>
      </c>
      <c r="E140" s="15"/>
      <c r="F140" s="16"/>
      <c r="H140" s="14"/>
      <c r="I140" s="15"/>
      <c r="J140" s="15" t="s">
        <v>211</v>
      </c>
      <c r="K140" s="15"/>
      <c r="L140" s="17"/>
      <c r="M140" s="24">
        <f>SUM(M141:M144)</f>
        <v>860805444</v>
      </c>
      <c r="N140" s="25"/>
      <c r="O140" s="24">
        <f>SUM(O141:O144)</f>
        <v>648246879</v>
      </c>
      <c r="P140" s="25" t="s">
        <v>6</v>
      </c>
    </row>
    <row r="141" spans="2:16" ht="15" hidden="1" customHeight="1" x14ac:dyDescent="0.3">
      <c r="B141" s="20"/>
      <c r="C141" s="21"/>
      <c r="D141" s="21"/>
      <c r="E141" s="21" t="s">
        <v>212</v>
      </c>
      <c r="F141" s="22"/>
      <c r="H141" s="14"/>
      <c r="I141" s="15"/>
      <c r="J141" s="15"/>
      <c r="K141" s="15" t="s">
        <v>212</v>
      </c>
      <c r="L141" s="17"/>
      <c r="M141" s="24">
        <v>803669180</v>
      </c>
      <c r="N141" s="25"/>
      <c r="O141" s="24">
        <v>592554657</v>
      </c>
      <c r="P141" s="25"/>
    </row>
    <row r="142" spans="2:16" ht="15" hidden="1" customHeight="1" x14ac:dyDescent="0.3">
      <c r="B142" s="20"/>
      <c r="C142" s="21"/>
      <c r="D142" s="21"/>
      <c r="E142" s="21" t="s">
        <v>213</v>
      </c>
      <c r="F142" s="22"/>
      <c r="H142" s="14"/>
      <c r="I142" s="15"/>
      <c r="J142" s="15"/>
      <c r="K142" s="15" t="s">
        <v>213</v>
      </c>
      <c r="L142" s="17"/>
      <c r="M142" s="24"/>
      <c r="N142" s="25"/>
      <c r="O142" s="24"/>
      <c r="P142" s="25"/>
    </row>
    <row r="143" spans="2:16" ht="15" hidden="1" customHeight="1" x14ac:dyDescent="0.3">
      <c r="B143" s="20"/>
      <c r="C143" s="21"/>
      <c r="D143" s="21"/>
      <c r="E143" s="21" t="s">
        <v>214</v>
      </c>
      <c r="F143" s="22"/>
      <c r="H143" s="14"/>
      <c r="I143" s="15"/>
      <c r="J143" s="15"/>
      <c r="K143" s="15" t="s">
        <v>214</v>
      </c>
      <c r="L143" s="17"/>
      <c r="M143" s="24">
        <v>20951580</v>
      </c>
      <c r="N143" s="25"/>
      <c r="O143" s="24">
        <v>15527300</v>
      </c>
      <c r="P143" s="25"/>
    </row>
    <row r="144" spans="2:16" ht="15" hidden="1" customHeight="1" x14ac:dyDescent="0.3">
      <c r="B144" s="20"/>
      <c r="C144" s="21"/>
      <c r="D144" s="21"/>
      <c r="E144" s="21" t="s">
        <v>194</v>
      </c>
      <c r="F144" s="22"/>
      <c r="H144" s="14"/>
      <c r="I144" s="15"/>
      <c r="J144" s="15"/>
      <c r="K144" s="15" t="s">
        <v>215</v>
      </c>
      <c r="L144" s="17"/>
      <c r="M144" s="24">
        <v>36184684</v>
      </c>
      <c r="N144" s="25"/>
      <c r="O144" s="24">
        <v>40164922</v>
      </c>
      <c r="P144" s="25"/>
    </row>
    <row r="145" spans="1:16" ht="15" customHeight="1" x14ac:dyDescent="0.3">
      <c r="B145" s="14"/>
      <c r="C145" s="15"/>
      <c r="D145" s="15" t="s">
        <v>216</v>
      </c>
      <c r="E145" s="15"/>
      <c r="F145" s="16"/>
      <c r="H145" s="14"/>
      <c r="I145" s="15"/>
      <c r="J145" s="15" t="s">
        <v>217</v>
      </c>
      <c r="K145" s="15"/>
      <c r="L145" s="17"/>
      <c r="M145" s="24">
        <f>SUM(M146:M150)+M154</f>
        <v>5019000403</v>
      </c>
      <c r="N145" s="25"/>
      <c r="O145" s="24">
        <f>SUM(O146:O150)+O154</f>
        <v>4424564603</v>
      </c>
      <c r="P145" s="25" t="s">
        <v>6</v>
      </c>
    </row>
    <row r="146" spans="1:16" ht="15" hidden="1" customHeight="1" x14ac:dyDescent="0.3">
      <c r="B146" s="20"/>
      <c r="C146" s="21"/>
      <c r="D146" s="21"/>
      <c r="E146" s="21" t="s">
        <v>218</v>
      </c>
      <c r="F146" s="22"/>
      <c r="H146" s="14"/>
      <c r="I146" s="15"/>
      <c r="J146" s="15"/>
      <c r="K146" s="15" t="s">
        <v>218</v>
      </c>
      <c r="L146" s="17"/>
      <c r="M146" s="24">
        <v>1424627733</v>
      </c>
      <c r="N146" s="25"/>
      <c r="O146" s="24">
        <v>1184001222</v>
      </c>
      <c r="P146" s="25"/>
    </row>
    <row r="147" spans="1:16" ht="15" hidden="1" customHeight="1" x14ac:dyDescent="0.3">
      <c r="B147" s="20"/>
      <c r="C147" s="21"/>
      <c r="D147" s="21"/>
      <c r="E147" s="21" t="s">
        <v>219</v>
      </c>
      <c r="F147" s="22"/>
      <c r="H147" s="14"/>
      <c r="I147" s="15"/>
      <c r="J147" s="15"/>
      <c r="K147" s="15" t="s">
        <v>219</v>
      </c>
      <c r="L147" s="17"/>
      <c r="M147" s="24">
        <v>2854573464</v>
      </c>
      <c r="N147" s="25"/>
      <c r="O147" s="24">
        <v>2541271593</v>
      </c>
      <c r="P147" s="25"/>
    </row>
    <row r="148" spans="1:16" ht="15" hidden="1" customHeight="1" x14ac:dyDescent="0.3">
      <c r="B148" s="20"/>
      <c r="C148" s="21"/>
      <c r="D148" s="21"/>
      <c r="E148" s="21" t="s">
        <v>220</v>
      </c>
      <c r="F148" s="22"/>
      <c r="H148" s="14"/>
      <c r="I148" s="15"/>
      <c r="J148" s="15"/>
      <c r="K148" s="15" t="s">
        <v>221</v>
      </c>
      <c r="L148" s="17"/>
      <c r="M148" s="24">
        <v>0</v>
      </c>
      <c r="N148" s="25"/>
      <c r="O148" s="24"/>
      <c r="P148" s="25"/>
    </row>
    <row r="149" spans="1:16" ht="15" hidden="1" customHeight="1" x14ac:dyDescent="0.3">
      <c r="B149" s="20"/>
      <c r="C149" s="21"/>
      <c r="D149" s="21"/>
      <c r="E149" s="21" t="s">
        <v>222</v>
      </c>
      <c r="F149" s="22"/>
      <c r="H149" s="14"/>
      <c r="I149" s="15"/>
      <c r="J149" s="15"/>
      <c r="K149" s="15" t="s">
        <v>223</v>
      </c>
      <c r="L149" s="17"/>
      <c r="M149" s="24">
        <v>239326027</v>
      </c>
      <c r="N149" s="25"/>
      <c r="O149" s="24">
        <v>214167123</v>
      </c>
      <c r="P149" s="25"/>
    </row>
    <row r="150" spans="1:16" ht="15" hidden="1" customHeight="1" x14ac:dyDescent="0.3">
      <c r="B150" s="20"/>
      <c r="C150" s="21"/>
      <c r="D150" s="21"/>
      <c r="E150" s="21" t="s">
        <v>224</v>
      </c>
      <c r="F150" s="22"/>
      <c r="H150" s="14"/>
      <c r="I150" s="15"/>
      <c r="J150" s="15"/>
      <c r="K150" s="15" t="s">
        <v>225</v>
      </c>
      <c r="L150" s="17"/>
      <c r="M150" s="24">
        <f>SUM(M151:M153)</f>
        <v>494318659</v>
      </c>
      <c r="N150" s="25"/>
      <c r="O150" s="24">
        <f>SUM(O151:O153)</f>
        <v>477530145</v>
      </c>
      <c r="P150" s="25"/>
    </row>
    <row r="151" spans="1:16" ht="15" hidden="1" customHeight="1" x14ac:dyDescent="0.3">
      <c r="B151" s="20"/>
      <c r="C151" s="21"/>
      <c r="D151" s="21"/>
      <c r="E151" s="21"/>
      <c r="F151" s="22" t="s">
        <v>226</v>
      </c>
      <c r="H151" s="14"/>
      <c r="I151" s="15"/>
      <c r="J151" s="15"/>
      <c r="K151" s="15"/>
      <c r="L151" s="17" t="s">
        <v>226</v>
      </c>
      <c r="M151" s="24">
        <v>492762710</v>
      </c>
      <c r="N151" s="25"/>
      <c r="O151" s="24">
        <v>476606976</v>
      </c>
      <c r="P151" s="25"/>
    </row>
    <row r="152" spans="1:16" ht="15" hidden="1" customHeight="1" x14ac:dyDescent="0.3">
      <c r="A152" s="27"/>
      <c r="B152" s="20"/>
      <c r="C152" s="21"/>
      <c r="D152" s="21"/>
      <c r="E152" s="21"/>
      <c r="F152" s="22" t="s">
        <v>227</v>
      </c>
      <c r="G152" s="27"/>
      <c r="H152" s="14"/>
      <c r="I152" s="15"/>
      <c r="J152" s="15"/>
      <c r="K152" s="15"/>
      <c r="L152" s="17" t="s">
        <v>227</v>
      </c>
      <c r="M152" s="24">
        <v>1555949</v>
      </c>
      <c r="N152" s="25"/>
      <c r="O152" s="24">
        <v>923169</v>
      </c>
      <c r="P152" s="25"/>
    </row>
    <row r="153" spans="1:16" ht="15" hidden="1" customHeight="1" x14ac:dyDescent="0.3">
      <c r="B153" s="20"/>
      <c r="C153" s="21"/>
      <c r="D153" s="21"/>
      <c r="E153" s="21"/>
      <c r="F153" s="22" t="s">
        <v>228</v>
      </c>
      <c r="H153" s="14"/>
      <c r="I153" s="15"/>
      <c r="J153" s="15"/>
      <c r="K153" s="15"/>
      <c r="L153" s="17" t="s">
        <v>228</v>
      </c>
      <c r="M153" s="24"/>
      <c r="N153" s="25"/>
      <c r="O153" s="24"/>
      <c r="P153" s="25"/>
    </row>
    <row r="154" spans="1:16" ht="15" hidden="1" customHeight="1" x14ac:dyDescent="0.3">
      <c r="B154" s="20"/>
      <c r="C154" s="21"/>
      <c r="D154" s="21"/>
      <c r="E154" s="21" t="s">
        <v>229</v>
      </c>
      <c r="F154" s="22"/>
      <c r="H154" s="14"/>
      <c r="I154" s="15"/>
      <c r="J154" s="15"/>
      <c r="K154" s="15" t="s">
        <v>230</v>
      </c>
      <c r="L154" s="17"/>
      <c r="M154" s="24">
        <v>6154520</v>
      </c>
      <c r="N154" s="25"/>
      <c r="O154" s="24">
        <v>7594520</v>
      </c>
      <c r="P154" s="25"/>
    </row>
    <row r="155" spans="1:16" ht="15" customHeight="1" x14ac:dyDescent="0.3">
      <c r="B155" s="14"/>
      <c r="C155" s="15"/>
      <c r="D155" s="15" t="s">
        <v>231</v>
      </c>
      <c r="E155" s="15"/>
      <c r="F155" s="16"/>
      <c r="H155" s="14"/>
      <c r="I155" s="15"/>
      <c r="J155" s="15" t="s">
        <v>232</v>
      </c>
      <c r="K155" s="15"/>
      <c r="L155" s="17"/>
      <c r="M155" s="24">
        <v>0</v>
      </c>
      <c r="N155" s="25"/>
      <c r="O155" s="24"/>
      <c r="P155" s="25"/>
    </row>
    <row r="156" spans="1:16" ht="15" customHeight="1" x14ac:dyDescent="0.3">
      <c r="B156" s="14"/>
      <c r="C156" s="15"/>
      <c r="D156" s="15" t="s">
        <v>233</v>
      </c>
      <c r="E156" s="15"/>
      <c r="F156" s="16"/>
      <c r="H156" s="14"/>
      <c r="I156" s="15"/>
      <c r="J156" s="15" t="s">
        <v>234</v>
      </c>
      <c r="K156" s="15"/>
      <c r="L156" s="17"/>
      <c r="M156" s="24">
        <v>4244885154</v>
      </c>
      <c r="N156" s="25"/>
      <c r="O156" s="24">
        <v>1220365033</v>
      </c>
      <c r="P156" s="25"/>
    </row>
    <row r="157" spans="1:16" ht="15" customHeight="1" x14ac:dyDescent="0.3">
      <c r="B157" s="14"/>
      <c r="C157" s="15" t="s">
        <v>235</v>
      </c>
      <c r="D157" s="15"/>
      <c r="E157" s="15"/>
      <c r="F157" s="16"/>
      <c r="H157" s="14"/>
      <c r="I157" s="15" t="s">
        <v>236</v>
      </c>
      <c r="J157" s="15"/>
      <c r="K157" s="15"/>
      <c r="L157" s="17"/>
      <c r="M157" s="24"/>
      <c r="N157" s="25">
        <f>SUM(M158:M158)</f>
        <v>2273439518</v>
      </c>
      <c r="O157" s="24" t="s">
        <v>6</v>
      </c>
      <c r="P157" s="25">
        <f>SUM(O158:O158)</f>
        <v>2238303718</v>
      </c>
    </row>
    <row r="158" spans="1:16" ht="15" customHeight="1" x14ac:dyDescent="0.3">
      <c r="B158" s="14"/>
      <c r="C158" s="15"/>
      <c r="D158" s="15" t="s">
        <v>237</v>
      </c>
      <c r="E158" s="15"/>
      <c r="F158" s="16"/>
      <c r="H158" s="14"/>
      <c r="I158" s="15"/>
      <c r="J158" s="15" t="s">
        <v>238</v>
      </c>
      <c r="K158" s="15"/>
      <c r="L158" s="17"/>
      <c r="M158" s="24">
        <v>2273439518</v>
      </c>
      <c r="N158" s="25"/>
      <c r="O158" s="24">
        <v>2238303718</v>
      </c>
      <c r="P158" s="25"/>
    </row>
    <row r="159" spans="1:16" ht="15" customHeight="1" x14ac:dyDescent="0.3">
      <c r="B159" s="14"/>
      <c r="C159" s="15" t="s">
        <v>239</v>
      </c>
      <c r="D159" s="15"/>
      <c r="E159" s="15"/>
      <c r="F159" s="16"/>
      <c r="H159" s="14"/>
      <c r="I159" s="15" t="s">
        <v>240</v>
      </c>
      <c r="J159" s="15"/>
      <c r="K159" s="15"/>
      <c r="L159" s="17"/>
      <c r="M159" s="24"/>
      <c r="N159" s="25">
        <f>SUM(M160:M161)</f>
        <v>1630000</v>
      </c>
      <c r="O159" s="24" t="s">
        <v>6</v>
      </c>
      <c r="P159" s="25">
        <f>SUM(O160:O161)</f>
        <v>191206657</v>
      </c>
    </row>
    <row r="160" spans="1:16" ht="15" customHeight="1" x14ac:dyDescent="0.3">
      <c r="B160" s="14"/>
      <c r="C160" s="15"/>
      <c r="D160" s="15" t="s">
        <v>241</v>
      </c>
      <c r="E160" s="15"/>
      <c r="F160" s="16"/>
      <c r="H160" s="14"/>
      <c r="I160" s="15"/>
      <c r="J160" s="15" t="s">
        <v>242</v>
      </c>
      <c r="K160" s="15"/>
      <c r="L160" s="17"/>
      <c r="M160" s="24">
        <v>1630000</v>
      </c>
      <c r="N160" s="25"/>
      <c r="O160" s="24">
        <v>191206657</v>
      </c>
      <c r="P160" s="25"/>
    </row>
    <row r="161" spans="2:16" ht="15" customHeight="1" x14ac:dyDescent="0.3">
      <c r="B161" s="14"/>
      <c r="C161" s="15"/>
      <c r="D161" s="15" t="s">
        <v>243</v>
      </c>
      <c r="E161" s="15"/>
      <c r="F161" s="16"/>
      <c r="H161" s="14"/>
      <c r="I161" s="15"/>
      <c r="J161" s="15" t="s">
        <v>244</v>
      </c>
      <c r="K161" s="15"/>
      <c r="L161" s="17"/>
      <c r="M161" s="18">
        <v>0</v>
      </c>
      <c r="N161" s="25"/>
      <c r="O161" s="18"/>
      <c r="P161" s="25"/>
    </row>
    <row r="162" spans="2:16" ht="15" customHeight="1" x14ac:dyDescent="0.3">
      <c r="B162" s="14"/>
      <c r="C162" s="15" t="s">
        <v>245</v>
      </c>
      <c r="D162" s="15"/>
      <c r="E162" s="15"/>
      <c r="F162" s="16"/>
      <c r="H162" s="14"/>
      <c r="I162" s="15" t="s">
        <v>246</v>
      </c>
      <c r="J162" s="15"/>
      <c r="K162" s="15"/>
      <c r="L162" s="17"/>
      <c r="M162" s="24"/>
      <c r="N162" s="25">
        <f>SUM(M163:M164)</f>
        <v>-3993547680</v>
      </c>
      <c r="O162" s="24" t="s">
        <v>6</v>
      </c>
      <c r="P162" s="25">
        <f>SUM(O163:O164)</f>
        <v>-1005116782</v>
      </c>
    </row>
    <row r="163" spans="2:16" ht="15" customHeight="1" x14ac:dyDescent="0.3">
      <c r="B163" s="14"/>
      <c r="C163" s="15"/>
      <c r="D163" s="15" t="s">
        <v>247</v>
      </c>
      <c r="E163" s="15"/>
      <c r="F163" s="16"/>
      <c r="H163" s="14"/>
      <c r="I163" s="15"/>
      <c r="J163" s="15" t="s">
        <v>248</v>
      </c>
      <c r="K163" s="15"/>
      <c r="L163" s="17"/>
      <c r="M163" s="24">
        <v>-121933111</v>
      </c>
      <c r="N163" s="25"/>
      <c r="O163" s="24">
        <v>-120411455</v>
      </c>
      <c r="P163" s="25"/>
    </row>
    <row r="164" spans="2:16" ht="15" customHeight="1" x14ac:dyDescent="0.3">
      <c r="B164" s="14"/>
      <c r="C164" s="15"/>
      <c r="D164" s="15" t="s">
        <v>249</v>
      </c>
      <c r="E164" s="15"/>
      <c r="F164" s="16"/>
      <c r="H164" s="14"/>
      <c r="I164" s="15"/>
      <c r="J164" s="15" t="s">
        <v>250</v>
      </c>
      <c r="K164" s="15"/>
      <c r="L164" s="17"/>
      <c r="M164" s="24">
        <v>-3871614569</v>
      </c>
      <c r="N164" s="25"/>
      <c r="O164" s="24">
        <v>-884705327</v>
      </c>
      <c r="P164" s="25"/>
    </row>
    <row r="165" spans="2:16" ht="15" customHeight="1" x14ac:dyDescent="0.3">
      <c r="B165" s="14"/>
      <c r="C165" s="15" t="s">
        <v>251</v>
      </c>
      <c r="D165" s="15"/>
      <c r="E165" s="15"/>
      <c r="F165" s="16"/>
      <c r="H165" s="14"/>
      <c r="I165" s="15" t="s">
        <v>252</v>
      </c>
      <c r="J165" s="15"/>
      <c r="K165" s="15"/>
      <c r="L165" s="17"/>
      <c r="M165" s="24"/>
      <c r="N165" s="25">
        <v>-88897352</v>
      </c>
      <c r="O165" s="24"/>
      <c r="P165" s="25">
        <v>-3380163</v>
      </c>
    </row>
    <row r="166" spans="2:16" ht="15" customHeight="1" x14ac:dyDescent="0.3">
      <c r="B166" s="14" t="s">
        <v>253</v>
      </c>
      <c r="C166" s="15"/>
      <c r="D166" s="15"/>
      <c r="E166" s="15"/>
      <c r="F166" s="16"/>
      <c r="H166" s="14" t="s">
        <v>254</v>
      </c>
      <c r="I166" s="15"/>
      <c r="J166" s="15"/>
      <c r="K166" s="15"/>
      <c r="L166" s="17"/>
      <c r="M166" s="24"/>
      <c r="N166" s="25">
        <f>SUM(M167)</f>
        <v>2870402861</v>
      </c>
      <c r="O166" s="24" t="s">
        <v>6</v>
      </c>
      <c r="P166" s="25">
        <f>SUM(O167)</f>
        <v>4132803797</v>
      </c>
    </row>
    <row r="167" spans="2:16" ht="15" customHeight="1" x14ac:dyDescent="0.3">
      <c r="B167" s="14"/>
      <c r="C167" s="15" t="s">
        <v>255</v>
      </c>
      <c r="D167" s="15"/>
      <c r="E167" s="15"/>
      <c r="F167" s="16"/>
      <c r="H167" s="14"/>
      <c r="I167" s="15" t="s">
        <v>256</v>
      </c>
      <c r="J167" s="15"/>
      <c r="K167" s="15"/>
      <c r="L167" s="17"/>
      <c r="M167" s="24">
        <f>SUM(M168:M172)</f>
        <v>2870402861</v>
      </c>
      <c r="N167" s="25"/>
      <c r="O167" s="24">
        <f>SUM(O168:O172)</f>
        <v>4132803797</v>
      </c>
      <c r="P167" s="25" t="s">
        <v>6</v>
      </c>
    </row>
    <row r="168" spans="2:16" ht="15" customHeight="1" x14ac:dyDescent="0.3">
      <c r="B168" s="14"/>
      <c r="C168" s="15"/>
      <c r="D168" s="15" t="s">
        <v>257</v>
      </c>
      <c r="E168" s="15"/>
      <c r="F168" s="16"/>
      <c r="H168" s="14"/>
      <c r="I168" s="15"/>
      <c r="J168" s="15" t="s">
        <v>258</v>
      </c>
      <c r="K168" s="15"/>
      <c r="L168" s="17"/>
      <c r="M168" s="24">
        <v>901048866</v>
      </c>
      <c r="N168" s="25"/>
      <c r="O168" s="24">
        <v>853157065</v>
      </c>
      <c r="P168" s="25"/>
    </row>
    <row r="169" spans="2:16" ht="15" customHeight="1" x14ac:dyDescent="0.3">
      <c r="B169" s="14"/>
      <c r="C169" s="15"/>
      <c r="D169" s="15" t="s">
        <v>259</v>
      </c>
      <c r="E169" s="15"/>
      <c r="F169" s="16"/>
      <c r="H169" s="14"/>
      <c r="I169" s="15"/>
      <c r="J169" s="15" t="s">
        <v>260</v>
      </c>
      <c r="K169" s="15"/>
      <c r="L169" s="17"/>
      <c r="M169" s="24">
        <v>23543582655</v>
      </c>
      <c r="N169" s="25"/>
      <c r="O169" s="24">
        <v>23060606360</v>
      </c>
      <c r="P169" s="25"/>
    </row>
    <row r="170" spans="2:16" ht="15" customHeight="1" x14ac:dyDescent="0.3">
      <c r="B170" s="14"/>
      <c r="C170" s="15"/>
      <c r="D170" s="15" t="s">
        <v>261</v>
      </c>
      <c r="E170" s="15"/>
      <c r="F170" s="16"/>
      <c r="H170" s="14"/>
      <c r="I170" s="15"/>
      <c r="J170" s="15" t="s">
        <v>262</v>
      </c>
      <c r="K170" s="15"/>
      <c r="L170" s="17"/>
      <c r="M170" s="24"/>
      <c r="N170" s="25"/>
      <c r="O170" s="24"/>
      <c r="P170" s="25"/>
    </row>
    <row r="171" spans="2:16" ht="15" customHeight="1" x14ac:dyDescent="0.3">
      <c r="B171" s="14"/>
      <c r="C171" s="15"/>
      <c r="D171" s="15" t="s">
        <v>263</v>
      </c>
      <c r="E171" s="15"/>
      <c r="F171" s="16"/>
      <c r="H171" s="14"/>
      <c r="I171" s="15"/>
      <c r="J171" s="15" t="s">
        <v>264</v>
      </c>
      <c r="K171" s="15"/>
      <c r="L171" s="17"/>
      <c r="M171" s="24"/>
      <c r="N171" s="25"/>
      <c r="O171" s="24"/>
      <c r="P171" s="25"/>
    </row>
    <row r="172" spans="2:16" ht="15" customHeight="1" x14ac:dyDescent="0.3">
      <c r="B172" s="14"/>
      <c r="C172" s="15"/>
      <c r="D172" s="15" t="s">
        <v>265</v>
      </c>
      <c r="E172" s="15"/>
      <c r="F172" s="16"/>
      <c r="H172" s="14"/>
      <c r="I172" s="15"/>
      <c r="J172" s="15" t="s">
        <v>266</v>
      </c>
      <c r="K172" s="15"/>
      <c r="L172" s="17"/>
      <c r="M172" s="24">
        <f>SUM(M173:M175)</f>
        <v>-21574228660</v>
      </c>
      <c r="N172" s="25"/>
      <c r="O172" s="24">
        <f>SUM(O173:O175)</f>
        <v>-19780959628</v>
      </c>
      <c r="P172" s="25"/>
    </row>
    <row r="173" spans="2:16" ht="15" hidden="1" customHeight="1" x14ac:dyDescent="0.3">
      <c r="B173" s="20"/>
      <c r="C173" s="21"/>
      <c r="D173" s="21"/>
      <c r="E173" s="21" t="s">
        <v>267</v>
      </c>
      <c r="F173" s="22"/>
      <c r="H173" s="14"/>
      <c r="I173" s="15"/>
      <c r="J173" s="15"/>
      <c r="K173" s="15" t="s">
        <v>267</v>
      </c>
      <c r="L173" s="17"/>
      <c r="M173" s="24">
        <v>-567482869</v>
      </c>
      <c r="N173" s="25"/>
      <c r="O173" s="24">
        <v>-467137154</v>
      </c>
      <c r="P173" s="25"/>
    </row>
    <row r="174" spans="2:16" ht="15" hidden="1" customHeight="1" x14ac:dyDescent="0.3">
      <c r="B174" s="20"/>
      <c r="C174" s="21"/>
      <c r="D174" s="21"/>
      <c r="E174" s="21" t="s">
        <v>268</v>
      </c>
      <c r="F174" s="22"/>
      <c r="H174" s="14"/>
      <c r="I174" s="15"/>
      <c r="J174" s="15"/>
      <c r="K174" s="15" t="s">
        <v>268</v>
      </c>
      <c r="L174" s="17"/>
      <c r="M174" s="24">
        <v>-21006745791</v>
      </c>
      <c r="N174" s="25"/>
      <c r="O174" s="24">
        <v>-19313822474</v>
      </c>
      <c r="P174" s="25"/>
    </row>
    <row r="175" spans="2:16" ht="15" hidden="1" customHeight="1" x14ac:dyDescent="0.3">
      <c r="B175" s="20"/>
      <c r="C175" s="21"/>
      <c r="D175" s="21"/>
      <c r="E175" s="21" t="s">
        <v>269</v>
      </c>
      <c r="F175" s="22"/>
      <c r="H175" s="14"/>
      <c r="I175" s="15"/>
      <c r="J175" s="15"/>
      <c r="K175" s="15" t="s">
        <v>269</v>
      </c>
      <c r="L175" s="17"/>
      <c r="M175" s="24"/>
      <c r="N175" s="25"/>
      <c r="O175" s="24"/>
      <c r="P175" s="25"/>
    </row>
    <row r="176" spans="2:16" ht="15" customHeight="1" x14ac:dyDescent="0.3">
      <c r="B176" s="14" t="s">
        <v>270</v>
      </c>
      <c r="C176" s="15"/>
      <c r="D176" s="15"/>
      <c r="E176" s="15"/>
      <c r="F176" s="16"/>
      <c r="H176" s="14" t="s">
        <v>271</v>
      </c>
      <c r="I176" s="15"/>
      <c r="J176" s="15"/>
      <c r="K176" s="15"/>
      <c r="L176" s="17"/>
      <c r="M176" s="24"/>
      <c r="N176" s="25">
        <f>SUM(N177)</f>
        <v>11189145300</v>
      </c>
      <c r="O176" s="24" t="s">
        <v>6</v>
      </c>
      <c r="P176" s="25">
        <f>SUM(P177)</f>
        <v>13750359437</v>
      </c>
    </row>
    <row r="177" spans="1:16" ht="15" customHeight="1" x14ac:dyDescent="0.3">
      <c r="B177" s="14"/>
      <c r="C177" s="15" t="s">
        <v>272</v>
      </c>
      <c r="D177" s="15"/>
      <c r="E177" s="15"/>
      <c r="F177" s="16"/>
      <c r="H177" s="14"/>
      <c r="I177" s="15" t="s">
        <v>273</v>
      </c>
      <c r="J177" s="15"/>
      <c r="K177" s="15"/>
      <c r="L177" s="17"/>
      <c r="M177" s="24"/>
      <c r="N177" s="25">
        <f>SUM(M178:M182)</f>
        <v>11189145300</v>
      </c>
      <c r="O177" s="24" t="s">
        <v>6</v>
      </c>
      <c r="P177" s="25">
        <f>SUM(O178:O182)</f>
        <v>13750359437</v>
      </c>
    </row>
    <row r="178" spans="1:16" ht="15" customHeight="1" x14ac:dyDescent="0.3">
      <c r="B178" s="14"/>
      <c r="C178" s="15"/>
      <c r="D178" s="15" t="s">
        <v>274</v>
      </c>
      <c r="E178" s="15"/>
      <c r="F178" s="16"/>
      <c r="H178" s="14"/>
      <c r="I178" s="15"/>
      <c r="J178" s="15" t="s">
        <v>275</v>
      </c>
      <c r="K178" s="15"/>
      <c r="L178" s="17"/>
      <c r="M178" s="24">
        <v>3023837790</v>
      </c>
      <c r="N178" s="25"/>
      <c r="O178" s="24">
        <v>3792117790</v>
      </c>
      <c r="P178" s="25"/>
    </row>
    <row r="179" spans="1:16" ht="15" customHeight="1" x14ac:dyDescent="0.3">
      <c r="B179" s="14"/>
      <c r="C179" s="15"/>
      <c r="D179" s="15" t="s">
        <v>276</v>
      </c>
      <c r="E179" s="15"/>
      <c r="F179" s="16"/>
      <c r="H179" s="14"/>
      <c r="I179" s="15"/>
      <c r="J179" s="15" t="s">
        <v>277</v>
      </c>
      <c r="K179" s="15"/>
      <c r="L179" s="17"/>
      <c r="M179" s="24">
        <v>418798220</v>
      </c>
      <c r="N179" s="25"/>
      <c r="O179" s="24">
        <v>418798220</v>
      </c>
      <c r="P179" s="25"/>
    </row>
    <row r="180" spans="1:16" ht="15" customHeight="1" x14ac:dyDescent="0.3">
      <c r="B180" s="14"/>
      <c r="C180" s="15"/>
      <c r="D180" s="15" t="s">
        <v>278</v>
      </c>
      <c r="E180" s="15"/>
      <c r="F180" s="16"/>
      <c r="H180" s="14"/>
      <c r="I180" s="15"/>
      <c r="J180" s="15" t="s">
        <v>279</v>
      </c>
      <c r="K180" s="15"/>
      <c r="L180" s="17"/>
      <c r="M180" s="24">
        <v>4090076998</v>
      </c>
      <c r="N180" s="25"/>
      <c r="O180" s="24">
        <v>5883011135</v>
      </c>
      <c r="P180" s="25"/>
    </row>
    <row r="181" spans="1:16" ht="15" customHeight="1" x14ac:dyDescent="0.3">
      <c r="B181" s="14"/>
      <c r="C181" s="15"/>
      <c r="D181" s="15" t="s">
        <v>280</v>
      </c>
      <c r="E181" s="15"/>
      <c r="F181" s="16"/>
      <c r="H181" s="14"/>
      <c r="I181" s="15"/>
      <c r="J181" s="15" t="s">
        <v>281</v>
      </c>
      <c r="K181" s="15"/>
      <c r="L181" s="17"/>
      <c r="M181" s="24">
        <v>11718000</v>
      </c>
      <c r="N181" s="25"/>
      <c r="O181" s="24">
        <v>11718000</v>
      </c>
      <c r="P181" s="25"/>
    </row>
    <row r="182" spans="1:16" ht="15" customHeight="1" x14ac:dyDescent="0.3">
      <c r="B182" s="14"/>
      <c r="C182" s="15"/>
      <c r="D182" s="15" t="s">
        <v>282</v>
      </c>
      <c r="E182" s="15"/>
      <c r="F182" s="16"/>
      <c r="H182" s="14"/>
      <c r="I182" s="15"/>
      <c r="J182" s="15" t="s">
        <v>283</v>
      </c>
      <c r="K182" s="15"/>
      <c r="L182" s="17"/>
      <c r="M182" s="24">
        <v>3644714292</v>
      </c>
      <c r="N182" s="25"/>
      <c r="O182" s="24">
        <v>3644714292</v>
      </c>
      <c r="P182" s="25"/>
    </row>
    <row r="183" spans="1:16" ht="15" customHeight="1" x14ac:dyDescent="0.3">
      <c r="B183" s="14" t="s">
        <v>284</v>
      </c>
      <c r="C183" s="15"/>
      <c r="D183" s="15"/>
      <c r="E183" s="15"/>
      <c r="F183" s="16"/>
      <c r="H183" s="14" t="s">
        <v>285</v>
      </c>
      <c r="I183" s="15"/>
      <c r="J183" s="15"/>
      <c r="K183" s="15"/>
      <c r="L183" s="17"/>
      <c r="M183" s="24"/>
      <c r="N183" s="25">
        <v>3528344897</v>
      </c>
      <c r="O183" s="24"/>
      <c r="P183" s="25">
        <v>2798624249</v>
      </c>
    </row>
    <row r="184" spans="1:16" ht="15" customHeight="1" x14ac:dyDescent="0.3">
      <c r="A184" s="26"/>
      <c r="B184" s="14" t="s">
        <v>286</v>
      </c>
      <c r="C184" s="15"/>
      <c r="D184" s="15"/>
      <c r="E184" s="15"/>
      <c r="F184" s="16"/>
      <c r="G184" s="26"/>
      <c r="H184" s="14" t="s">
        <v>287</v>
      </c>
      <c r="I184" s="15"/>
      <c r="J184" s="15"/>
      <c r="K184" s="15"/>
      <c r="L184" s="17"/>
      <c r="M184" s="24"/>
      <c r="N184" s="25">
        <v>0</v>
      </c>
      <c r="O184" s="24" t="s">
        <v>6</v>
      </c>
      <c r="P184" s="25"/>
    </row>
    <row r="185" spans="1:16" ht="15" customHeight="1" x14ac:dyDescent="0.3">
      <c r="B185" s="14" t="s">
        <v>288</v>
      </c>
      <c r="C185" s="15"/>
      <c r="D185" s="15"/>
      <c r="E185" s="15"/>
      <c r="F185" s="16"/>
      <c r="H185" s="14" t="s">
        <v>289</v>
      </c>
      <c r="I185" s="15"/>
      <c r="J185" s="15"/>
      <c r="K185" s="15"/>
      <c r="L185" s="17"/>
      <c r="M185" s="24"/>
      <c r="N185" s="25">
        <f>SUM(N186,N189,N194+N198,N201,N196)</f>
        <v>5413757016</v>
      </c>
      <c r="O185" s="24" t="s">
        <v>6</v>
      </c>
      <c r="P185" s="25">
        <f>SUM(P186,P189,P194+P198,P201)</f>
        <v>2372805033</v>
      </c>
    </row>
    <row r="186" spans="1:16" ht="15" customHeight="1" x14ac:dyDescent="0.3">
      <c r="B186" s="14"/>
      <c r="C186" s="15" t="s">
        <v>290</v>
      </c>
      <c r="D186" s="15"/>
      <c r="E186" s="15"/>
      <c r="F186" s="16"/>
      <c r="H186" s="14"/>
      <c r="I186" s="15" t="s">
        <v>291</v>
      </c>
      <c r="J186" s="15"/>
      <c r="K186" s="15"/>
      <c r="L186" s="17"/>
      <c r="M186" s="24"/>
      <c r="N186" s="25">
        <f>SUM(M187:M188)</f>
        <v>1450939653</v>
      </c>
      <c r="O186" s="24" t="s">
        <v>6</v>
      </c>
      <c r="P186" s="25">
        <f>SUM(O187:O188)</f>
        <v>1539308060</v>
      </c>
    </row>
    <row r="187" spans="1:16" ht="15" customHeight="1" x14ac:dyDescent="0.3">
      <c r="B187" s="14"/>
      <c r="C187" s="15"/>
      <c r="D187" s="15" t="s">
        <v>292</v>
      </c>
      <c r="E187" s="15"/>
      <c r="F187" s="16"/>
      <c r="H187" s="14"/>
      <c r="I187" s="15"/>
      <c r="J187" s="15" t="s">
        <v>293</v>
      </c>
      <c r="K187" s="15"/>
      <c r="L187" s="17"/>
      <c r="M187" s="24">
        <v>904460823</v>
      </c>
      <c r="N187" s="25"/>
      <c r="O187" s="24">
        <v>935276883</v>
      </c>
      <c r="P187" s="25"/>
    </row>
    <row r="188" spans="1:16" ht="15" customHeight="1" x14ac:dyDescent="0.3">
      <c r="B188" s="14"/>
      <c r="C188" s="15"/>
      <c r="D188" s="15" t="s">
        <v>166</v>
      </c>
      <c r="E188" s="15"/>
      <c r="F188" s="16"/>
      <c r="H188" s="14"/>
      <c r="I188" s="15"/>
      <c r="J188" s="15" t="s">
        <v>294</v>
      </c>
      <c r="K188" s="15"/>
      <c r="L188" s="17"/>
      <c r="M188" s="24">
        <v>546478830</v>
      </c>
      <c r="N188" s="25"/>
      <c r="O188" s="24">
        <v>604031177</v>
      </c>
      <c r="P188" s="25"/>
    </row>
    <row r="189" spans="1:16" ht="15" customHeight="1" x14ac:dyDescent="0.3">
      <c r="B189" s="14"/>
      <c r="C189" s="15" t="s">
        <v>295</v>
      </c>
      <c r="D189" s="15"/>
      <c r="E189" s="15"/>
      <c r="F189" s="16"/>
      <c r="H189" s="14"/>
      <c r="I189" s="15" t="s">
        <v>296</v>
      </c>
      <c r="J189" s="15"/>
      <c r="K189" s="15"/>
      <c r="L189" s="17"/>
      <c r="M189" s="24"/>
      <c r="N189" s="25">
        <f>SUM(M190:M193)</f>
        <v>1808266770</v>
      </c>
      <c r="O189" s="24" t="s">
        <v>6</v>
      </c>
      <c r="P189" s="25">
        <f>SUM(O190:O193)</f>
        <v>773427194</v>
      </c>
    </row>
    <row r="190" spans="1:16" ht="15" customHeight="1" x14ac:dyDescent="0.3">
      <c r="B190" s="14"/>
      <c r="C190" s="15"/>
      <c r="D190" s="15" t="s">
        <v>297</v>
      </c>
      <c r="E190" s="15"/>
      <c r="F190" s="16"/>
      <c r="H190" s="14"/>
      <c r="I190" s="15"/>
      <c r="J190" s="15" t="s">
        <v>298</v>
      </c>
      <c r="K190" s="15"/>
      <c r="L190" s="17"/>
      <c r="M190" s="24">
        <v>1178380828</v>
      </c>
      <c r="N190" s="25"/>
      <c r="O190" s="24">
        <v>372173964</v>
      </c>
      <c r="P190" s="25"/>
    </row>
    <row r="191" spans="1:16" ht="15" customHeight="1" x14ac:dyDescent="0.3">
      <c r="B191" s="14"/>
      <c r="C191" s="15"/>
      <c r="D191" s="15" t="s">
        <v>299</v>
      </c>
      <c r="E191" s="15"/>
      <c r="F191" s="16"/>
      <c r="H191" s="14"/>
      <c r="I191" s="15"/>
      <c r="J191" s="15" t="s">
        <v>300</v>
      </c>
      <c r="K191" s="15"/>
      <c r="L191" s="17"/>
      <c r="M191" s="24">
        <v>98839095</v>
      </c>
      <c r="N191" s="25"/>
      <c r="O191" s="24">
        <v>91515780</v>
      </c>
      <c r="P191" s="25"/>
    </row>
    <row r="192" spans="1:16" ht="15" customHeight="1" x14ac:dyDescent="0.3">
      <c r="B192" s="14"/>
      <c r="C192" s="15"/>
      <c r="D192" s="15" t="s">
        <v>301</v>
      </c>
      <c r="E192" s="15"/>
      <c r="F192" s="16"/>
      <c r="H192" s="14"/>
      <c r="I192" s="15"/>
      <c r="J192" s="15" t="s">
        <v>302</v>
      </c>
      <c r="K192" s="15"/>
      <c r="L192" s="17"/>
      <c r="M192" s="24"/>
      <c r="N192" s="25"/>
      <c r="O192" s="24"/>
      <c r="P192" s="25"/>
    </row>
    <row r="193" spans="2:16" ht="15" customHeight="1" x14ac:dyDescent="0.3">
      <c r="B193" s="14"/>
      <c r="C193" s="15"/>
      <c r="D193" s="15" t="s">
        <v>303</v>
      </c>
      <c r="E193" s="15"/>
      <c r="F193" s="16"/>
      <c r="H193" s="14"/>
      <c r="I193" s="15"/>
      <c r="J193" s="15" t="s">
        <v>304</v>
      </c>
      <c r="K193" s="15"/>
      <c r="L193" s="17"/>
      <c r="M193" s="24">
        <v>531046847</v>
      </c>
      <c r="N193" s="25"/>
      <c r="O193" s="24">
        <v>309737450</v>
      </c>
      <c r="P193" s="25"/>
    </row>
    <row r="194" spans="2:16" ht="15" customHeight="1" x14ac:dyDescent="0.3">
      <c r="B194" s="14"/>
      <c r="C194" s="15" t="s">
        <v>305</v>
      </c>
      <c r="D194" s="15"/>
      <c r="E194" s="15"/>
      <c r="F194" s="16"/>
      <c r="H194" s="14"/>
      <c r="I194" s="15" t="s">
        <v>306</v>
      </c>
      <c r="J194" s="15"/>
      <c r="K194" s="15"/>
      <c r="L194" s="17"/>
      <c r="M194" s="24"/>
      <c r="N194" s="25">
        <f>SUM(M195)</f>
        <v>6510593</v>
      </c>
      <c r="O194" s="24"/>
      <c r="P194" s="25">
        <f>SUM(O195)</f>
        <v>55577779</v>
      </c>
    </row>
    <row r="195" spans="2:16" ht="15" customHeight="1" x14ac:dyDescent="0.3">
      <c r="B195" s="14"/>
      <c r="C195" s="15"/>
      <c r="D195" s="15" t="s">
        <v>307</v>
      </c>
      <c r="E195" s="15"/>
      <c r="F195" s="16"/>
      <c r="H195" s="14"/>
      <c r="I195" s="15"/>
      <c r="J195" s="15" t="s">
        <v>308</v>
      </c>
      <c r="K195" s="15"/>
      <c r="L195" s="17"/>
      <c r="M195" s="24">
        <v>6510593</v>
      </c>
      <c r="N195" s="25"/>
      <c r="O195" s="24">
        <v>55577779</v>
      </c>
      <c r="P195" s="25"/>
    </row>
    <row r="196" spans="2:16" ht="15" customHeight="1" x14ac:dyDescent="0.3">
      <c r="B196" s="14"/>
      <c r="C196" s="15" t="s">
        <v>309</v>
      </c>
      <c r="D196" s="15"/>
      <c r="E196" s="15"/>
      <c r="F196" s="16"/>
      <c r="H196" s="14"/>
      <c r="I196" s="15" t="s">
        <v>310</v>
      </c>
      <c r="J196" s="15"/>
      <c r="K196" s="15"/>
      <c r="L196" s="17"/>
      <c r="M196" s="24"/>
      <c r="N196" s="25">
        <f>SUM(M197)</f>
        <v>2145540000</v>
      </c>
      <c r="O196" s="24"/>
      <c r="P196" s="25"/>
    </row>
    <row r="197" spans="2:16" ht="15" customHeight="1" x14ac:dyDescent="0.3">
      <c r="B197" s="14"/>
      <c r="C197" s="15"/>
      <c r="D197" s="15" t="s">
        <v>311</v>
      </c>
      <c r="E197" s="15"/>
      <c r="F197" s="16"/>
      <c r="H197" s="14"/>
      <c r="I197" s="15"/>
      <c r="J197" s="15" t="s">
        <v>312</v>
      </c>
      <c r="K197" s="15"/>
      <c r="L197" s="17"/>
      <c r="M197" s="24">
        <v>2145540000</v>
      </c>
      <c r="N197" s="25"/>
      <c r="O197" s="24"/>
      <c r="P197" s="25"/>
    </row>
    <row r="198" spans="2:16" ht="15" customHeight="1" x14ac:dyDescent="0.3">
      <c r="B198" s="14"/>
      <c r="C198" s="15" t="s">
        <v>313</v>
      </c>
      <c r="D198" s="15"/>
      <c r="E198" s="15"/>
      <c r="F198" s="16"/>
      <c r="H198" s="14"/>
      <c r="I198" s="15" t="s">
        <v>314</v>
      </c>
      <c r="J198" s="15"/>
      <c r="K198" s="15"/>
      <c r="L198" s="17"/>
      <c r="M198" s="24"/>
      <c r="N198" s="25">
        <f>SUM(M199:M200)</f>
        <v>2500000</v>
      </c>
      <c r="O198" s="24" t="s">
        <v>6</v>
      </c>
      <c r="P198" s="25">
        <f>SUM(O199:O200)</f>
        <v>4492000</v>
      </c>
    </row>
    <row r="199" spans="2:16" ht="15" customHeight="1" x14ac:dyDescent="0.3">
      <c r="B199" s="14"/>
      <c r="C199" s="15"/>
      <c r="D199" s="15" t="s">
        <v>315</v>
      </c>
      <c r="E199" s="15"/>
      <c r="F199" s="16"/>
      <c r="H199" s="14"/>
      <c r="I199" s="15"/>
      <c r="J199" s="15" t="s">
        <v>316</v>
      </c>
      <c r="K199" s="15"/>
      <c r="L199" s="17"/>
      <c r="M199" s="24">
        <v>2000000</v>
      </c>
      <c r="N199" s="25"/>
      <c r="O199" s="24">
        <v>2000000</v>
      </c>
      <c r="P199" s="25"/>
    </row>
    <row r="200" spans="2:16" ht="15" customHeight="1" x14ac:dyDescent="0.3">
      <c r="B200" s="14"/>
      <c r="C200" s="15"/>
      <c r="D200" s="15" t="s">
        <v>317</v>
      </c>
      <c r="E200" s="15"/>
      <c r="F200" s="16"/>
      <c r="H200" s="14"/>
      <c r="I200" s="15"/>
      <c r="J200" s="15" t="s">
        <v>318</v>
      </c>
      <c r="K200" s="15"/>
      <c r="L200" s="17"/>
      <c r="M200" s="24">
        <v>500000</v>
      </c>
      <c r="N200" s="25"/>
      <c r="O200" s="24">
        <v>2492000</v>
      </c>
      <c r="P200" s="25"/>
    </row>
    <row r="201" spans="2:16" ht="15" customHeight="1" x14ac:dyDescent="0.3">
      <c r="B201" s="14"/>
      <c r="C201" s="15" t="s">
        <v>319</v>
      </c>
      <c r="D201" s="15"/>
      <c r="E201" s="15"/>
      <c r="F201" s="16"/>
      <c r="H201" s="14"/>
      <c r="I201" s="15" t="s">
        <v>320</v>
      </c>
      <c r="J201" s="15"/>
      <c r="K201" s="15"/>
      <c r="L201" s="17"/>
      <c r="M201" s="24"/>
      <c r="N201" s="19">
        <f>SUM(M202)</f>
        <v>0</v>
      </c>
      <c r="O201" s="24"/>
      <c r="P201" s="19">
        <f>SUM(O202)</f>
        <v>0</v>
      </c>
    </row>
    <row r="202" spans="2:16" ht="15" hidden="1" customHeight="1" x14ac:dyDescent="0.3">
      <c r="B202" s="28"/>
      <c r="C202" s="29"/>
      <c r="D202" s="29" t="s">
        <v>321</v>
      </c>
      <c r="E202" s="29"/>
      <c r="F202" s="30"/>
      <c r="H202" s="14"/>
      <c r="I202" s="15"/>
      <c r="J202" s="15" t="s">
        <v>321</v>
      </c>
      <c r="K202" s="15"/>
      <c r="L202" s="17"/>
      <c r="M202" s="24"/>
      <c r="N202" s="25"/>
      <c r="O202" s="24"/>
      <c r="P202" s="25"/>
    </row>
    <row r="203" spans="2:16" ht="15" customHeight="1" x14ac:dyDescent="0.3">
      <c r="B203" s="14" t="s">
        <v>322</v>
      </c>
      <c r="C203" s="15"/>
      <c r="D203" s="15"/>
      <c r="E203" s="15"/>
      <c r="F203" s="16"/>
      <c r="H203" s="14" t="s">
        <v>323</v>
      </c>
      <c r="I203" s="15"/>
      <c r="J203" s="15"/>
      <c r="K203" s="15"/>
      <c r="L203" s="17"/>
      <c r="M203" s="24"/>
      <c r="N203" s="25">
        <f>SUM(N9,N55,N84,N92,N94,N120,N166,N176,N183,N184,N185)</f>
        <v>3123427887944</v>
      </c>
      <c r="O203" s="24" t="s">
        <v>6</v>
      </c>
      <c r="P203" s="25">
        <f>SUM(P9,P55,P84,P92,P94,P120,P166,P176,P183,P184,P185)</f>
        <v>2669256090784</v>
      </c>
    </row>
    <row r="204" spans="2:16" ht="15" customHeight="1" x14ac:dyDescent="0.3">
      <c r="B204" s="14" t="s">
        <v>324</v>
      </c>
      <c r="C204" s="15"/>
      <c r="D204" s="15"/>
      <c r="E204" s="15"/>
      <c r="F204" s="16"/>
      <c r="H204" s="14" t="s">
        <v>325</v>
      </c>
      <c r="I204" s="15"/>
      <c r="J204" s="15"/>
      <c r="K204" s="15"/>
      <c r="L204" s="17"/>
      <c r="M204" s="24"/>
      <c r="N204" s="25"/>
      <c r="O204" s="24" t="s">
        <v>6</v>
      </c>
      <c r="P204" s="25" t="s">
        <v>6</v>
      </c>
    </row>
    <row r="205" spans="2:16" ht="15" customHeight="1" x14ac:dyDescent="0.3">
      <c r="B205" s="14" t="s">
        <v>326</v>
      </c>
      <c r="C205" s="15"/>
      <c r="D205" s="15"/>
      <c r="E205" s="15"/>
      <c r="F205" s="16"/>
      <c r="H205" s="14" t="s">
        <v>327</v>
      </c>
      <c r="I205" s="15"/>
      <c r="J205" s="15"/>
      <c r="K205" s="15"/>
      <c r="L205" s="17"/>
      <c r="M205" s="24"/>
      <c r="N205" s="25">
        <f>SUM(N206,N243)</f>
        <v>559101508729</v>
      </c>
      <c r="O205" s="24" t="s">
        <v>6</v>
      </c>
      <c r="P205" s="25">
        <f>SUM(P206,P243)</f>
        <v>462575191336</v>
      </c>
    </row>
    <row r="206" spans="2:16" ht="15" customHeight="1" x14ac:dyDescent="0.3">
      <c r="B206" s="14"/>
      <c r="C206" s="15" t="s">
        <v>328</v>
      </c>
      <c r="D206" s="15"/>
      <c r="E206" s="15"/>
      <c r="F206" s="16"/>
      <c r="H206" s="14"/>
      <c r="I206" s="15" t="s">
        <v>329</v>
      </c>
      <c r="J206" s="15"/>
      <c r="K206" s="15"/>
      <c r="L206" s="17"/>
      <c r="M206" s="24"/>
      <c r="N206" s="25">
        <f>SUM(M207,M208,M222,M236,M239,M240)</f>
        <v>535001508729</v>
      </c>
      <c r="O206" s="24" t="s">
        <v>6</v>
      </c>
      <c r="P206" s="25">
        <f>SUM(O207,O208,O222,O236,O239,O240)</f>
        <v>462575191336</v>
      </c>
    </row>
    <row r="207" spans="2:16" ht="15" customHeight="1" x14ac:dyDescent="0.3">
      <c r="B207" s="14"/>
      <c r="C207" s="15"/>
      <c r="D207" s="15" t="s">
        <v>330</v>
      </c>
      <c r="E207" s="15"/>
      <c r="F207" s="16"/>
      <c r="H207" s="14"/>
      <c r="I207" s="15"/>
      <c r="J207" s="15" t="s">
        <v>331</v>
      </c>
      <c r="K207" s="15"/>
      <c r="L207" s="17"/>
      <c r="M207" s="24">
        <v>314774950273</v>
      </c>
      <c r="N207" s="25"/>
      <c r="O207" s="24">
        <v>266243414070</v>
      </c>
      <c r="P207" s="25"/>
    </row>
    <row r="208" spans="2:16" ht="15" customHeight="1" x14ac:dyDescent="0.3">
      <c r="B208" s="14"/>
      <c r="C208" s="15"/>
      <c r="D208" s="15" t="s">
        <v>332</v>
      </c>
      <c r="E208" s="15"/>
      <c r="F208" s="16"/>
      <c r="H208" s="14"/>
      <c r="I208" s="15"/>
      <c r="J208" s="15" t="s">
        <v>333</v>
      </c>
      <c r="K208" s="15"/>
      <c r="L208" s="17"/>
      <c r="M208" s="24">
        <f>SUM(M209:M221)</f>
        <v>28731755993</v>
      </c>
      <c r="N208" s="25"/>
      <c r="O208" s="24">
        <f>SUM(O209:O221)</f>
        <v>28834462683</v>
      </c>
      <c r="P208" s="25"/>
    </row>
    <row r="209" spans="2:16" ht="15" hidden="1" customHeight="1" x14ac:dyDescent="0.3">
      <c r="B209" s="20"/>
      <c r="C209" s="21"/>
      <c r="D209" s="21"/>
      <c r="E209" s="21" t="s">
        <v>334</v>
      </c>
      <c r="F209" s="22"/>
      <c r="H209" s="14"/>
      <c r="I209" s="15"/>
      <c r="J209" s="15"/>
      <c r="K209" s="15" t="s">
        <v>335</v>
      </c>
      <c r="L209" s="17"/>
      <c r="M209" s="24"/>
      <c r="N209" s="25"/>
      <c r="O209" s="24"/>
      <c r="P209" s="25"/>
    </row>
    <row r="210" spans="2:16" ht="15" hidden="1" customHeight="1" x14ac:dyDescent="0.3">
      <c r="B210" s="20"/>
      <c r="C210" s="21"/>
      <c r="D210" s="21"/>
      <c r="E210" s="21" t="s">
        <v>336</v>
      </c>
      <c r="F210" s="22"/>
      <c r="H210" s="14"/>
      <c r="I210" s="15"/>
      <c r="J210" s="15"/>
      <c r="K210" s="15" t="s">
        <v>337</v>
      </c>
      <c r="L210" s="17"/>
      <c r="M210" s="24">
        <v>16402730216</v>
      </c>
      <c r="N210" s="25"/>
      <c r="O210" s="24">
        <v>13152583603</v>
      </c>
      <c r="P210" s="25"/>
    </row>
    <row r="211" spans="2:16" ht="15" hidden="1" customHeight="1" x14ac:dyDescent="0.3">
      <c r="B211" s="20"/>
      <c r="C211" s="21"/>
      <c r="D211" s="21"/>
      <c r="E211" s="21" t="s">
        <v>338</v>
      </c>
      <c r="F211" s="22"/>
      <c r="H211" s="14"/>
      <c r="I211" s="15"/>
      <c r="J211" s="15"/>
      <c r="K211" s="15" t="s">
        <v>339</v>
      </c>
      <c r="L211" s="17"/>
      <c r="M211" s="24">
        <v>1110031431</v>
      </c>
      <c r="N211" s="25"/>
      <c r="O211" s="24">
        <v>955057731</v>
      </c>
      <c r="P211" s="25"/>
    </row>
    <row r="212" spans="2:16" ht="15" hidden="1" customHeight="1" x14ac:dyDescent="0.3">
      <c r="B212" s="20"/>
      <c r="C212" s="21"/>
      <c r="D212" s="21"/>
      <c r="E212" s="21" t="s">
        <v>340</v>
      </c>
      <c r="F212" s="22"/>
      <c r="H212" s="14"/>
      <c r="I212" s="15"/>
      <c r="J212" s="15"/>
      <c r="K212" s="15" t="s">
        <v>341</v>
      </c>
      <c r="L212" s="17"/>
      <c r="M212" s="24">
        <v>646282348</v>
      </c>
      <c r="N212" s="25"/>
      <c r="O212" s="24">
        <v>317448123</v>
      </c>
      <c r="P212" s="25"/>
    </row>
    <row r="213" spans="2:16" ht="15" hidden="1" customHeight="1" x14ac:dyDescent="0.3">
      <c r="B213" s="20"/>
      <c r="C213" s="21"/>
      <c r="D213" s="21"/>
      <c r="E213" s="21" t="s">
        <v>342</v>
      </c>
      <c r="F213" s="22"/>
      <c r="H213" s="14"/>
      <c r="I213" s="15"/>
      <c r="J213" s="15"/>
      <c r="K213" s="15" t="s">
        <v>343</v>
      </c>
      <c r="L213" s="17"/>
      <c r="M213" s="24">
        <v>289665582</v>
      </c>
      <c r="N213" s="25"/>
      <c r="O213" s="24">
        <v>243890966</v>
      </c>
      <c r="P213" s="25"/>
    </row>
    <row r="214" spans="2:16" ht="15" hidden="1" customHeight="1" x14ac:dyDescent="0.3">
      <c r="B214" s="20"/>
      <c r="C214" s="21"/>
      <c r="D214" s="21"/>
      <c r="E214" s="21" t="s">
        <v>344</v>
      </c>
      <c r="F214" s="22"/>
      <c r="H214" s="14"/>
      <c r="I214" s="15"/>
      <c r="J214" s="15"/>
      <c r="K214" s="15" t="s">
        <v>345</v>
      </c>
      <c r="L214" s="17"/>
      <c r="M214" s="24">
        <v>9487912371</v>
      </c>
      <c r="N214" s="25"/>
      <c r="O214" s="24">
        <v>11424307625</v>
      </c>
      <c r="P214" s="25"/>
    </row>
    <row r="215" spans="2:16" ht="15" hidden="1" customHeight="1" x14ac:dyDescent="0.3">
      <c r="B215" s="20"/>
      <c r="C215" s="21"/>
      <c r="D215" s="21"/>
      <c r="E215" s="21" t="s">
        <v>346</v>
      </c>
      <c r="F215" s="22"/>
      <c r="H215" s="14"/>
      <c r="I215" s="15"/>
      <c r="J215" s="15"/>
      <c r="K215" s="15" t="s">
        <v>347</v>
      </c>
      <c r="L215" s="17"/>
      <c r="M215" s="24">
        <v>32748608</v>
      </c>
      <c r="N215" s="25"/>
      <c r="O215" s="24">
        <v>25765422</v>
      </c>
      <c r="P215" s="25"/>
    </row>
    <row r="216" spans="2:16" ht="15" hidden="1" customHeight="1" x14ac:dyDescent="0.3">
      <c r="B216" s="20"/>
      <c r="C216" s="21"/>
      <c r="D216" s="21"/>
      <c r="E216" s="21" t="s">
        <v>348</v>
      </c>
      <c r="F216" s="22"/>
      <c r="H216" s="14"/>
      <c r="I216" s="15"/>
      <c r="J216" s="15"/>
      <c r="K216" s="15" t="s">
        <v>349</v>
      </c>
      <c r="L216" s="17"/>
      <c r="M216" s="24">
        <v>99106593</v>
      </c>
      <c r="N216" s="25"/>
      <c r="O216" s="24">
        <v>139075153</v>
      </c>
      <c r="P216" s="25"/>
    </row>
    <row r="217" spans="2:16" ht="15" hidden="1" customHeight="1" x14ac:dyDescent="0.3">
      <c r="B217" s="20"/>
      <c r="C217" s="21"/>
      <c r="D217" s="21"/>
      <c r="E217" s="21" t="s">
        <v>350</v>
      </c>
      <c r="F217" s="22"/>
      <c r="H217" s="14"/>
      <c r="I217" s="15"/>
      <c r="J217" s="15"/>
      <c r="K217" s="15" t="s">
        <v>351</v>
      </c>
      <c r="L217" s="17"/>
      <c r="M217" s="24">
        <v>18094001</v>
      </c>
      <c r="N217" s="25"/>
      <c r="O217" s="24">
        <v>3435385</v>
      </c>
      <c r="P217" s="25"/>
    </row>
    <row r="218" spans="2:16" ht="15" hidden="1" customHeight="1" x14ac:dyDescent="0.3">
      <c r="B218" s="20"/>
      <c r="C218" s="21"/>
      <c r="D218" s="21"/>
      <c r="E218" s="21" t="s">
        <v>352</v>
      </c>
      <c r="F218" s="22"/>
      <c r="H218" s="14"/>
      <c r="I218" s="15"/>
      <c r="J218" s="15"/>
      <c r="K218" s="15" t="s">
        <v>353</v>
      </c>
      <c r="L218" s="17"/>
      <c r="M218" s="24">
        <v>490193</v>
      </c>
      <c r="N218" s="25"/>
      <c r="O218" s="24">
        <v>483901</v>
      </c>
      <c r="P218" s="25"/>
    </row>
    <row r="219" spans="2:16" ht="15" hidden="1" customHeight="1" x14ac:dyDescent="0.3">
      <c r="B219" s="20"/>
      <c r="C219" s="21"/>
      <c r="D219" s="21"/>
      <c r="E219" s="21" t="s">
        <v>354</v>
      </c>
      <c r="F219" s="22"/>
      <c r="H219" s="14"/>
      <c r="I219" s="15"/>
      <c r="J219" s="15"/>
      <c r="K219" s="15" t="s">
        <v>354</v>
      </c>
      <c r="L219" s="17"/>
      <c r="M219" s="24">
        <v>810453</v>
      </c>
      <c r="N219" s="25"/>
      <c r="O219" s="24">
        <v>874574</v>
      </c>
      <c r="P219" s="25"/>
    </row>
    <row r="220" spans="2:16" ht="15" hidden="1" customHeight="1" x14ac:dyDescent="0.3">
      <c r="B220" s="20"/>
      <c r="C220" s="21"/>
      <c r="D220" s="21"/>
      <c r="E220" s="21" t="s">
        <v>355</v>
      </c>
      <c r="F220" s="22"/>
      <c r="H220" s="14"/>
      <c r="I220" s="15"/>
      <c r="J220" s="15"/>
      <c r="K220" s="15" t="s">
        <v>356</v>
      </c>
      <c r="L220" s="17"/>
      <c r="M220" s="18">
        <v>643884197</v>
      </c>
      <c r="N220" s="19"/>
      <c r="O220" s="18">
        <v>2571540200</v>
      </c>
      <c r="P220" s="19"/>
    </row>
    <row r="221" spans="2:16" ht="15" hidden="1" customHeight="1" x14ac:dyDescent="0.3">
      <c r="B221" s="20"/>
      <c r="C221" s="21"/>
      <c r="D221" s="21"/>
      <c r="E221" s="21" t="s">
        <v>357</v>
      </c>
      <c r="F221" s="22"/>
      <c r="H221" s="14"/>
      <c r="I221" s="15"/>
      <c r="J221" s="15"/>
      <c r="K221" s="15" t="s">
        <v>358</v>
      </c>
      <c r="L221" s="17"/>
      <c r="M221" s="18"/>
      <c r="N221" s="19"/>
      <c r="O221" s="18"/>
      <c r="P221" s="19"/>
    </row>
    <row r="222" spans="2:16" ht="15" customHeight="1" x14ac:dyDescent="0.3">
      <c r="B222" s="14"/>
      <c r="C222" s="15"/>
      <c r="D222" s="15" t="s">
        <v>359</v>
      </c>
      <c r="E222" s="15"/>
      <c r="F222" s="16"/>
      <c r="H222" s="14"/>
      <c r="I222" s="15"/>
      <c r="J222" s="15" t="s">
        <v>360</v>
      </c>
      <c r="K222" s="15"/>
      <c r="L222" s="17"/>
      <c r="M222" s="24">
        <f>SUM(M223,M224,M234)</f>
        <v>191031805168</v>
      </c>
      <c r="N222" s="25"/>
      <c r="O222" s="24">
        <f>SUM(O223,O224,O234)</f>
        <v>144834994846</v>
      </c>
      <c r="P222" s="25" t="s">
        <v>6</v>
      </c>
    </row>
    <row r="223" spans="2:16" ht="15" hidden="1" customHeight="1" x14ac:dyDescent="0.3">
      <c r="B223" s="20"/>
      <c r="C223" s="21"/>
      <c r="D223" s="21"/>
      <c r="E223" s="21" t="s">
        <v>361</v>
      </c>
      <c r="F223" s="22"/>
      <c r="H223" s="14"/>
      <c r="I223" s="15"/>
      <c r="J223" s="15"/>
      <c r="K223" s="15" t="s">
        <v>361</v>
      </c>
      <c r="L223" s="17"/>
      <c r="M223" s="24">
        <v>119741693167</v>
      </c>
      <c r="N223" s="25"/>
      <c r="O223" s="24">
        <v>96387762088</v>
      </c>
      <c r="P223" s="25"/>
    </row>
    <row r="224" spans="2:16" ht="15" hidden="1" customHeight="1" x14ac:dyDescent="0.3">
      <c r="B224" s="20"/>
      <c r="C224" s="21"/>
      <c r="D224" s="21"/>
      <c r="E224" s="21" t="s">
        <v>362</v>
      </c>
      <c r="F224" s="22"/>
      <c r="H224" s="14"/>
      <c r="I224" s="15"/>
      <c r="J224" s="15"/>
      <c r="K224" s="15" t="s">
        <v>362</v>
      </c>
      <c r="L224" s="17"/>
      <c r="M224" s="24">
        <f>SUM(M225:M233)</f>
        <v>71273796893</v>
      </c>
      <c r="N224" s="25"/>
      <c r="O224" s="24">
        <f>SUM(O225:O233)</f>
        <v>48420059189</v>
      </c>
      <c r="P224" s="25" t="s">
        <v>6</v>
      </c>
    </row>
    <row r="225" spans="2:16" ht="15" hidden="1" customHeight="1" x14ac:dyDescent="0.3">
      <c r="B225" s="20"/>
      <c r="C225" s="21"/>
      <c r="D225" s="21"/>
      <c r="E225" s="21"/>
      <c r="F225" s="22" t="s">
        <v>363</v>
      </c>
      <c r="H225" s="14"/>
      <c r="I225" s="15"/>
      <c r="J225" s="15"/>
      <c r="K225" s="15"/>
      <c r="L225" s="17" t="s">
        <v>363</v>
      </c>
      <c r="M225" s="24">
        <v>37895617664</v>
      </c>
      <c r="N225" s="25"/>
      <c r="O225" s="24">
        <v>30312730911</v>
      </c>
      <c r="P225" s="25"/>
    </row>
    <row r="226" spans="2:16" ht="15" hidden="1" customHeight="1" x14ac:dyDescent="0.3">
      <c r="B226" s="20"/>
      <c r="C226" s="21"/>
      <c r="D226" s="21"/>
      <c r="E226" s="21"/>
      <c r="F226" s="22" t="s">
        <v>364</v>
      </c>
      <c r="H226" s="14"/>
      <c r="I226" s="15"/>
      <c r="J226" s="15"/>
      <c r="K226" s="15"/>
      <c r="L226" s="17" t="s">
        <v>364</v>
      </c>
      <c r="M226" s="24">
        <v>1605575237</v>
      </c>
      <c r="N226" s="25"/>
      <c r="O226" s="24">
        <v>141428421</v>
      </c>
      <c r="P226" s="25"/>
    </row>
    <row r="227" spans="2:16" ht="15" hidden="1" customHeight="1" x14ac:dyDescent="0.3">
      <c r="B227" s="20"/>
      <c r="C227" s="21"/>
      <c r="D227" s="21"/>
      <c r="E227" s="21"/>
      <c r="F227" s="22" t="s">
        <v>365</v>
      </c>
      <c r="H227" s="14"/>
      <c r="I227" s="15"/>
      <c r="J227" s="15"/>
      <c r="K227" s="15"/>
      <c r="L227" s="17" t="s">
        <v>365</v>
      </c>
      <c r="M227" s="24">
        <v>20542228703</v>
      </c>
      <c r="N227" s="25"/>
      <c r="O227" s="24">
        <v>8858162879</v>
      </c>
      <c r="P227" s="25"/>
    </row>
    <row r="228" spans="2:16" ht="15" hidden="1" customHeight="1" x14ac:dyDescent="0.3">
      <c r="B228" s="20"/>
      <c r="C228" s="21"/>
      <c r="D228" s="21"/>
      <c r="E228" s="21"/>
      <c r="F228" s="22" t="s">
        <v>366</v>
      </c>
      <c r="H228" s="14"/>
      <c r="I228" s="15"/>
      <c r="J228" s="15"/>
      <c r="K228" s="15"/>
      <c r="L228" s="17" t="s">
        <v>366</v>
      </c>
      <c r="M228" s="24">
        <v>11133817478</v>
      </c>
      <c r="N228" s="25"/>
      <c r="O228" s="24">
        <v>8984542954</v>
      </c>
      <c r="P228" s="25"/>
    </row>
    <row r="229" spans="2:16" ht="15" hidden="1" customHeight="1" x14ac:dyDescent="0.3">
      <c r="B229" s="20"/>
      <c r="C229" s="21"/>
      <c r="D229" s="21"/>
      <c r="E229" s="21"/>
      <c r="F229" s="22" t="s">
        <v>367</v>
      </c>
      <c r="H229" s="14"/>
      <c r="I229" s="15"/>
      <c r="J229" s="15"/>
      <c r="K229" s="15"/>
      <c r="L229" s="17" t="s">
        <v>367</v>
      </c>
      <c r="M229" s="24">
        <v>2357604</v>
      </c>
      <c r="N229" s="25"/>
      <c r="O229" s="24">
        <v>27171125</v>
      </c>
      <c r="P229" s="25"/>
    </row>
    <row r="230" spans="2:16" ht="15" hidden="1" customHeight="1" x14ac:dyDescent="0.3">
      <c r="B230" s="20"/>
      <c r="C230" s="21"/>
      <c r="D230" s="21"/>
      <c r="E230" s="21"/>
      <c r="F230" s="22" t="s">
        <v>368</v>
      </c>
      <c r="H230" s="14"/>
      <c r="I230" s="15"/>
      <c r="J230" s="15"/>
      <c r="K230" s="15"/>
      <c r="L230" s="17" t="s">
        <v>368</v>
      </c>
      <c r="M230" s="24">
        <v>50957289</v>
      </c>
      <c r="N230" s="25"/>
      <c r="O230" s="24">
        <v>58666947</v>
      </c>
      <c r="P230" s="25"/>
    </row>
    <row r="231" spans="2:16" ht="15" hidden="1" customHeight="1" x14ac:dyDescent="0.3">
      <c r="B231" s="20"/>
      <c r="C231" s="21"/>
      <c r="D231" s="21"/>
      <c r="E231" s="21"/>
      <c r="F231" s="22" t="s">
        <v>369</v>
      </c>
      <c r="H231" s="14"/>
      <c r="I231" s="15"/>
      <c r="J231" s="15"/>
      <c r="K231" s="15"/>
      <c r="L231" s="17" t="s">
        <v>369</v>
      </c>
      <c r="M231" s="24">
        <v>512755</v>
      </c>
      <c r="N231" s="25"/>
      <c r="O231" s="24">
        <v>574824</v>
      </c>
      <c r="P231" s="25"/>
    </row>
    <row r="232" spans="2:16" ht="15" hidden="1" customHeight="1" x14ac:dyDescent="0.3">
      <c r="B232" s="20"/>
      <c r="C232" s="21"/>
      <c r="D232" s="21"/>
      <c r="E232" s="21"/>
      <c r="F232" s="22" t="s">
        <v>370</v>
      </c>
      <c r="H232" s="14"/>
      <c r="I232" s="15"/>
      <c r="J232" s="15"/>
      <c r="K232" s="15"/>
      <c r="L232" s="17" t="s">
        <v>370</v>
      </c>
      <c r="M232" s="24">
        <v>42730163</v>
      </c>
      <c r="N232" s="25"/>
      <c r="O232" s="24">
        <v>33099353</v>
      </c>
      <c r="P232" s="25"/>
    </row>
    <row r="233" spans="2:16" ht="15" hidden="1" customHeight="1" x14ac:dyDescent="0.3">
      <c r="B233" s="20"/>
      <c r="C233" s="21"/>
      <c r="D233" s="21"/>
      <c r="E233" s="21"/>
      <c r="F233" s="22" t="s">
        <v>371</v>
      </c>
      <c r="H233" s="14"/>
      <c r="I233" s="15"/>
      <c r="J233" s="15"/>
      <c r="K233" s="15"/>
      <c r="L233" s="17" t="s">
        <v>371</v>
      </c>
      <c r="M233" s="24">
        <v>0</v>
      </c>
      <c r="N233" s="25"/>
      <c r="O233" s="24">
        <v>3681775</v>
      </c>
      <c r="P233" s="25"/>
    </row>
    <row r="234" spans="2:16" ht="15" hidden="1" customHeight="1" x14ac:dyDescent="0.3">
      <c r="B234" s="20"/>
      <c r="C234" s="21"/>
      <c r="D234" s="21"/>
      <c r="E234" s="21" t="s">
        <v>372</v>
      </c>
      <c r="F234" s="22"/>
      <c r="H234" s="14"/>
      <c r="I234" s="15"/>
      <c r="J234" s="15"/>
      <c r="K234" s="15" t="s">
        <v>372</v>
      </c>
      <c r="L234" s="17"/>
      <c r="M234" s="24">
        <f>M235</f>
        <v>16315108</v>
      </c>
      <c r="N234" s="25"/>
      <c r="O234" s="24">
        <f>O235</f>
        <v>27173569</v>
      </c>
      <c r="P234" s="25" t="s">
        <v>6</v>
      </c>
    </row>
    <row r="235" spans="2:16" ht="15" hidden="1" customHeight="1" x14ac:dyDescent="0.3">
      <c r="B235" s="20"/>
      <c r="C235" s="21"/>
      <c r="D235" s="21"/>
      <c r="E235" s="21"/>
      <c r="F235" s="22" t="s">
        <v>373</v>
      </c>
      <c r="H235" s="14"/>
      <c r="I235" s="15"/>
      <c r="J235" s="15"/>
      <c r="K235" s="15"/>
      <c r="L235" s="17" t="s">
        <v>373</v>
      </c>
      <c r="M235" s="24">
        <v>16315108</v>
      </c>
      <c r="N235" s="25"/>
      <c r="O235" s="24">
        <v>27173569</v>
      </c>
      <c r="P235" s="25"/>
    </row>
    <row r="236" spans="2:16" ht="15" customHeight="1" x14ac:dyDescent="0.3">
      <c r="B236" s="14"/>
      <c r="C236" s="15"/>
      <c r="D236" s="15" t="s">
        <v>374</v>
      </c>
      <c r="E236" s="15"/>
      <c r="F236" s="16"/>
      <c r="H236" s="14"/>
      <c r="I236" s="15"/>
      <c r="J236" s="15" t="s">
        <v>375</v>
      </c>
      <c r="K236" s="15"/>
      <c r="L236" s="17"/>
      <c r="M236" s="24">
        <f>SUM(M237:M238)</f>
        <v>0</v>
      </c>
      <c r="N236" s="25"/>
      <c r="O236" s="24">
        <f>SUM(O237:O238)</f>
        <v>0</v>
      </c>
      <c r="P236" s="25" t="s">
        <v>6</v>
      </c>
    </row>
    <row r="237" spans="2:16" ht="15" hidden="1" customHeight="1" x14ac:dyDescent="0.3">
      <c r="B237" s="20"/>
      <c r="C237" s="21"/>
      <c r="D237" s="21"/>
      <c r="E237" s="21" t="s">
        <v>376</v>
      </c>
      <c r="F237" s="22"/>
      <c r="H237" s="14"/>
      <c r="I237" s="15"/>
      <c r="J237" s="15"/>
      <c r="K237" s="15" t="s">
        <v>376</v>
      </c>
      <c r="L237" s="17"/>
      <c r="M237" s="24"/>
      <c r="N237" s="25"/>
      <c r="O237" s="24" t="s">
        <v>6</v>
      </c>
      <c r="P237" s="25" t="s">
        <v>6</v>
      </c>
    </row>
    <row r="238" spans="2:16" ht="15" hidden="1" customHeight="1" x14ac:dyDescent="0.3">
      <c r="B238" s="20"/>
      <c r="C238" s="21"/>
      <c r="D238" s="21"/>
      <c r="E238" s="21" t="s">
        <v>377</v>
      </c>
      <c r="F238" s="22"/>
      <c r="H238" s="14"/>
      <c r="I238" s="15"/>
      <c r="J238" s="15"/>
      <c r="K238" s="15" t="s">
        <v>377</v>
      </c>
      <c r="L238" s="17"/>
      <c r="M238" s="24">
        <v>0</v>
      </c>
      <c r="N238" s="25"/>
      <c r="O238" s="24" t="s">
        <v>6</v>
      </c>
      <c r="P238" s="25" t="s">
        <v>6</v>
      </c>
    </row>
    <row r="239" spans="2:16" ht="15" customHeight="1" x14ac:dyDescent="0.3">
      <c r="B239" s="14"/>
      <c r="C239" s="15"/>
      <c r="D239" s="15" t="s">
        <v>378</v>
      </c>
      <c r="E239" s="15"/>
      <c r="F239" s="16"/>
      <c r="H239" s="14"/>
      <c r="I239" s="15"/>
      <c r="J239" s="15" t="s">
        <v>379</v>
      </c>
      <c r="K239" s="15"/>
      <c r="L239" s="17"/>
      <c r="M239" s="24">
        <v>462783992</v>
      </c>
      <c r="N239" s="25"/>
      <c r="O239" s="24">
        <v>22650657514</v>
      </c>
      <c r="P239" s="25"/>
    </row>
    <row r="240" spans="2:16" ht="15" customHeight="1" x14ac:dyDescent="0.3">
      <c r="B240" s="14"/>
      <c r="C240" s="15"/>
      <c r="D240" s="15" t="s">
        <v>380</v>
      </c>
      <c r="E240" s="15"/>
      <c r="F240" s="16"/>
      <c r="H240" s="14"/>
      <c r="I240" s="15"/>
      <c r="J240" s="15" t="s">
        <v>381</v>
      </c>
      <c r="K240" s="15"/>
      <c r="L240" s="17"/>
      <c r="M240" s="24">
        <f>SUM(M241:M242)</f>
        <v>213303</v>
      </c>
      <c r="N240" s="25"/>
      <c r="O240" s="24">
        <f>SUM(O241:O242)</f>
        <v>11662223</v>
      </c>
      <c r="P240" s="25" t="s">
        <v>6</v>
      </c>
    </row>
    <row r="241" spans="2:16" ht="15" hidden="1" customHeight="1" x14ac:dyDescent="0.3">
      <c r="B241" s="20"/>
      <c r="C241" s="21"/>
      <c r="D241" s="21"/>
      <c r="E241" s="21" t="s">
        <v>382</v>
      </c>
      <c r="F241" s="22"/>
      <c r="H241" s="14"/>
      <c r="I241" s="15"/>
      <c r="J241" s="15"/>
      <c r="K241" s="15" t="s">
        <v>382</v>
      </c>
      <c r="L241" s="17"/>
      <c r="M241" s="24">
        <v>213303</v>
      </c>
      <c r="N241" s="19"/>
      <c r="O241" s="24">
        <v>11662223</v>
      </c>
      <c r="P241" s="19"/>
    </row>
    <row r="242" spans="2:16" ht="15" hidden="1" customHeight="1" x14ac:dyDescent="0.3">
      <c r="B242" s="20"/>
      <c r="C242" s="21"/>
      <c r="D242" s="21"/>
      <c r="E242" s="21" t="s">
        <v>383</v>
      </c>
      <c r="F242" s="22"/>
      <c r="H242" s="14"/>
      <c r="I242" s="15"/>
      <c r="J242" s="15"/>
      <c r="K242" s="15" t="s">
        <v>383</v>
      </c>
      <c r="L242" s="17"/>
      <c r="M242" s="18"/>
      <c r="N242" s="19"/>
      <c r="O242" s="18"/>
      <c r="P242" s="19"/>
    </row>
    <row r="243" spans="2:16" ht="15" customHeight="1" x14ac:dyDescent="0.3">
      <c r="B243" s="14"/>
      <c r="C243" s="15" t="s">
        <v>384</v>
      </c>
      <c r="D243" s="15"/>
      <c r="E243" s="15"/>
      <c r="F243" s="16"/>
      <c r="H243" s="14"/>
      <c r="I243" s="15" t="s">
        <v>385</v>
      </c>
      <c r="J243" s="15"/>
      <c r="K243" s="15"/>
      <c r="L243" s="17"/>
      <c r="M243" s="18"/>
      <c r="N243" s="19">
        <f>SUM(M244:M245)</f>
        <v>24100000000</v>
      </c>
      <c r="O243" s="18" t="s">
        <v>6</v>
      </c>
      <c r="P243" s="19">
        <f>SUM(O244)</f>
        <v>0</v>
      </c>
    </row>
    <row r="244" spans="2:16" ht="15" customHeight="1" x14ac:dyDescent="0.3">
      <c r="B244" s="14"/>
      <c r="C244" s="15"/>
      <c r="D244" s="15" t="s">
        <v>386</v>
      </c>
      <c r="E244" s="15"/>
      <c r="F244" s="16"/>
      <c r="H244" s="14"/>
      <c r="I244" s="15"/>
      <c r="J244" s="15" t="s">
        <v>387</v>
      </c>
      <c r="K244" s="15"/>
      <c r="L244" s="17"/>
      <c r="M244" s="18">
        <v>0</v>
      </c>
      <c r="N244" s="19"/>
      <c r="O244" s="18"/>
      <c r="P244" s="19"/>
    </row>
    <row r="245" spans="2:16" ht="15" customHeight="1" x14ac:dyDescent="0.3">
      <c r="B245" s="14"/>
      <c r="C245" s="15"/>
      <c r="D245" s="15" t="s">
        <v>545</v>
      </c>
      <c r="E245" s="15"/>
      <c r="F245" s="16"/>
      <c r="H245" s="14"/>
      <c r="I245" s="15"/>
      <c r="J245" s="15" t="s">
        <v>544</v>
      </c>
      <c r="K245" s="15"/>
      <c r="L245" s="17"/>
      <c r="M245" s="18">
        <v>24100000000</v>
      </c>
      <c r="N245" s="19"/>
      <c r="O245" s="18"/>
      <c r="P245" s="19"/>
    </row>
    <row r="246" spans="2:16" ht="15" customHeight="1" x14ac:dyDescent="0.3">
      <c r="B246" s="14" t="s">
        <v>388</v>
      </c>
      <c r="C246" s="15"/>
      <c r="D246" s="15"/>
      <c r="E246" s="15"/>
      <c r="F246" s="16"/>
      <c r="H246" s="14" t="s">
        <v>389</v>
      </c>
      <c r="I246" s="15"/>
      <c r="J246" s="15"/>
      <c r="K246" s="15"/>
      <c r="L246" s="17"/>
      <c r="M246" s="18"/>
      <c r="N246" s="19">
        <f>SUM(N247,N251)</f>
        <v>101390131354</v>
      </c>
      <c r="O246" s="18" t="s">
        <v>6</v>
      </c>
      <c r="P246" s="19">
        <f>SUM(P247,P251)</f>
        <v>117169738945</v>
      </c>
    </row>
    <row r="247" spans="2:16" ht="15" customHeight="1" x14ac:dyDescent="0.3">
      <c r="B247" s="14"/>
      <c r="C247" s="15" t="s">
        <v>390</v>
      </c>
      <c r="D247" s="15"/>
      <c r="E247" s="15"/>
      <c r="F247" s="16"/>
      <c r="H247" s="14"/>
      <c r="I247" s="15" t="s">
        <v>391</v>
      </c>
      <c r="J247" s="15"/>
      <c r="K247" s="15"/>
      <c r="L247" s="17"/>
      <c r="M247" s="18"/>
      <c r="N247" s="19">
        <f>SUM(M248:M250)</f>
        <v>96177768190</v>
      </c>
      <c r="O247" s="18" t="s">
        <v>6</v>
      </c>
      <c r="P247" s="19">
        <f>SUM(O248:O250)</f>
        <v>113063033596</v>
      </c>
    </row>
    <row r="248" spans="2:16" ht="15" customHeight="1" x14ac:dyDescent="0.3">
      <c r="B248" s="14"/>
      <c r="C248" s="15"/>
      <c r="D248" s="15" t="s">
        <v>72</v>
      </c>
      <c r="E248" s="15"/>
      <c r="F248" s="16"/>
      <c r="H248" s="14"/>
      <c r="I248" s="15"/>
      <c r="J248" s="15" t="s">
        <v>73</v>
      </c>
      <c r="K248" s="15"/>
      <c r="L248" s="17"/>
      <c r="M248" s="18">
        <v>33376178190</v>
      </c>
      <c r="N248" s="19"/>
      <c r="O248" s="18">
        <v>29085491160</v>
      </c>
      <c r="P248" s="19"/>
    </row>
    <row r="249" spans="2:16" ht="15" customHeight="1" x14ac:dyDescent="0.3">
      <c r="B249" s="14"/>
      <c r="C249" s="15"/>
      <c r="D249" s="15" t="s">
        <v>392</v>
      </c>
      <c r="E249" s="15"/>
      <c r="F249" s="16"/>
      <c r="H249" s="14"/>
      <c r="I249" s="15"/>
      <c r="J249" s="15" t="s">
        <v>393</v>
      </c>
      <c r="K249" s="15"/>
      <c r="L249" s="17"/>
      <c r="M249" s="18">
        <v>62801590000</v>
      </c>
      <c r="N249" s="19"/>
      <c r="O249" s="18">
        <v>83977542436</v>
      </c>
      <c r="P249" s="19"/>
    </row>
    <row r="250" spans="2:16" ht="15" customHeight="1" x14ac:dyDescent="0.3">
      <c r="B250" s="14"/>
      <c r="C250" s="15"/>
      <c r="D250" s="15" t="s">
        <v>394</v>
      </c>
      <c r="E250" s="15"/>
      <c r="F250" s="16"/>
      <c r="H250" s="14"/>
      <c r="I250" s="15"/>
      <c r="J250" s="15" t="s">
        <v>395</v>
      </c>
      <c r="K250" s="15"/>
      <c r="L250" s="17"/>
      <c r="M250" s="18">
        <v>0</v>
      </c>
      <c r="N250" s="19"/>
      <c r="O250" s="18"/>
      <c r="P250" s="19"/>
    </row>
    <row r="251" spans="2:16" ht="15" customHeight="1" x14ac:dyDescent="0.3">
      <c r="B251" s="14"/>
      <c r="C251" s="15" t="s">
        <v>396</v>
      </c>
      <c r="D251" s="15"/>
      <c r="E251" s="15"/>
      <c r="F251" s="16"/>
      <c r="H251" s="14"/>
      <c r="I251" s="15" t="s">
        <v>397</v>
      </c>
      <c r="J251" s="15"/>
      <c r="K251" s="15"/>
      <c r="L251" s="17"/>
      <c r="M251" s="18"/>
      <c r="N251" s="19">
        <f>SUM(M252,M254)</f>
        <v>5212363164</v>
      </c>
      <c r="O251" s="18" t="s">
        <v>6</v>
      </c>
      <c r="P251" s="19">
        <f>SUM(O252,O254)</f>
        <v>4106705349</v>
      </c>
    </row>
    <row r="252" spans="2:16" ht="15" customHeight="1" x14ac:dyDescent="0.3">
      <c r="B252" s="14"/>
      <c r="C252" s="15"/>
      <c r="D252" s="15" t="s">
        <v>112</v>
      </c>
      <c r="E252" s="15"/>
      <c r="F252" s="16"/>
      <c r="H252" s="14"/>
      <c r="I252" s="15"/>
      <c r="J252" s="15" t="s">
        <v>113</v>
      </c>
      <c r="K252" s="15"/>
      <c r="L252" s="17"/>
      <c r="M252" s="18">
        <f>SUM(M253)</f>
        <v>5146910000</v>
      </c>
      <c r="N252" s="19"/>
      <c r="O252" s="18">
        <f>SUM(O253)</f>
        <v>4084715000</v>
      </c>
      <c r="P252" s="19" t="s">
        <v>6</v>
      </c>
    </row>
    <row r="253" spans="2:16" ht="15" hidden="1" customHeight="1" x14ac:dyDescent="0.3">
      <c r="B253" s="20"/>
      <c r="C253" s="21"/>
      <c r="D253" s="21"/>
      <c r="E253" s="21" t="s">
        <v>114</v>
      </c>
      <c r="F253" s="22"/>
      <c r="H253" s="14"/>
      <c r="I253" s="15"/>
      <c r="J253" s="15"/>
      <c r="K253" s="15" t="s">
        <v>114</v>
      </c>
      <c r="L253" s="17"/>
      <c r="M253" s="18">
        <v>5146910000</v>
      </c>
      <c r="N253" s="19"/>
      <c r="O253" s="18">
        <v>4084715000</v>
      </c>
      <c r="P253" s="19"/>
    </row>
    <row r="254" spans="2:16" ht="15" customHeight="1" x14ac:dyDescent="0.3">
      <c r="B254" s="14"/>
      <c r="C254" s="15"/>
      <c r="D254" s="15" t="s">
        <v>115</v>
      </c>
      <c r="E254" s="15"/>
      <c r="F254" s="16"/>
      <c r="H254" s="14"/>
      <c r="I254" s="15"/>
      <c r="J254" s="15" t="s">
        <v>398</v>
      </c>
      <c r="K254" s="15"/>
      <c r="L254" s="17"/>
      <c r="M254" s="18">
        <f>SUM(M255:M258)</f>
        <v>65453164</v>
      </c>
      <c r="N254" s="19"/>
      <c r="O254" s="18">
        <f>SUM(O255:O258)</f>
        <v>21990349</v>
      </c>
      <c r="P254" s="19" t="s">
        <v>6</v>
      </c>
    </row>
    <row r="255" spans="2:16" ht="15" hidden="1" customHeight="1" x14ac:dyDescent="0.3">
      <c r="B255" s="20"/>
      <c r="C255" s="21"/>
      <c r="D255" s="21"/>
      <c r="E255" s="21" t="s">
        <v>117</v>
      </c>
      <c r="F255" s="22"/>
      <c r="H255" s="14"/>
      <c r="I255" s="15"/>
      <c r="J255" s="15"/>
      <c r="K255" s="15" t="s">
        <v>118</v>
      </c>
      <c r="L255" s="17"/>
      <c r="M255" s="18">
        <v>0</v>
      </c>
      <c r="N255" s="19"/>
      <c r="O255" s="18"/>
      <c r="P255" s="19"/>
    </row>
    <row r="256" spans="2:16" ht="15" hidden="1" customHeight="1" x14ac:dyDescent="0.3">
      <c r="B256" s="20"/>
      <c r="C256" s="21"/>
      <c r="D256" s="21"/>
      <c r="E256" s="21" t="s">
        <v>399</v>
      </c>
      <c r="F256" s="22"/>
      <c r="H256" s="14"/>
      <c r="I256" s="15"/>
      <c r="J256" s="15"/>
      <c r="K256" s="15" t="s">
        <v>400</v>
      </c>
      <c r="L256" s="17"/>
      <c r="M256" s="18"/>
      <c r="N256" s="19"/>
      <c r="O256" s="18"/>
      <c r="P256" s="19"/>
    </row>
    <row r="257" spans="2:16" ht="15" hidden="1" customHeight="1" x14ac:dyDescent="0.3">
      <c r="B257" s="20"/>
      <c r="C257" s="21"/>
      <c r="D257" s="21"/>
      <c r="E257" s="21" t="s">
        <v>401</v>
      </c>
      <c r="F257" s="22"/>
      <c r="H257" s="14"/>
      <c r="I257" s="15"/>
      <c r="J257" s="15"/>
      <c r="K257" s="15" t="s">
        <v>402</v>
      </c>
      <c r="L257" s="17"/>
      <c r="M257" s="18">
        <v>65453164</v>
      </c>
      <c r="N257" s="19"/>
      <c r="O257" s="18">
        <v>21990349</v>
      </c>
      <c r="P257" s="19"/>
    </row>
    <row r="258" spans="2:16" ht="15" hidden="1" customHeight="1" x14ac:dyDescent="0.3">
      <c r="B258" s="20"/>
      <c r="C258" s="21"/>
      <c r="D258" s="21"/>
      <c r="E258" s="21" t="s">
        <v>403</v>
      </c>
      <c r="F258" s="22"/>
      <c r="H258" s="14"/>
      <c r="I258" s="15"/>
      <c r="J258" s="15"/>
      <c r="K258" s="15" t="s">
        <v>404</v>
      </c>
      <c r="L258" s="17"/>
      <c r="M258" s="18"/>
      <c r="N258" s="19"/>
      <c r="O258" s="18"/>
      <c r="P258" s="19"/>
    </row>
    <row r="259" spans="2:16" ht="15" customHeight="1" x14ac:dyDescent="0.3">
      <c r="B259" s="14" t="s">
        <v>405</v>
      </c>
      <c r="C259" s="15"/>
      <c r="D259" s="15"/>
      <c r="E259" s="15"/>
      <c r="F259" s="16"/>
      <c r="H259" s="14" t="s">
        <v>406</v>
      </c>
      <c r="I259" s="15"/>
      <c r="J259" s="15"/>
      <c r="K259" s="15"/>
      <c r="L259" s="17"/>
      <c r="M259" s="18"/>
      <c r="N259" s="19">
        <f>SUM(N260)</f>
        <v>0</v>
      </c>
      <c r="O259" s="18"/>
      <c r="P259" s="19">
        <f>SUM(P260)</f>
        <v>0</v>
      </c>
    </row>
    <row r="260" spans="2:16" ht="15" customHeight="1" x14ac:dyDescent="0.3">
      <c r="B260" s="14"/>
      <c r="C260" s="15" t="s">
        <v>407</v>
      </c>
      <c r="D260" s="15"/>
      <c r="E260" s="15"/>
      <c r="F260" s="16"/>
      <c r="H260" s="14"/>
      <c r="I260" s="15" t="s">
        <v>408</v>
      </c>
      <c r="J260" s="15"/>
      <c r="K260" s="15"/>
      <c r="L260" s="17"/>
      <c r="M260" s="18"/>
      <c r="N260" s="19"/>
      <c r="O260" s="18"/>
      <c r="P260" s="19"/>
    </row>
    <row r="261" spans="2:16" ht="15" customHeight="1" x14ac:dyDescent="0.3">
      <c r="B261" s="14" t="s">
        <v>409</v>
      </c>
      <c r="C261" s="15"/>
      <c r="D261" s="15"/>
      <c r="E261" s="15"/>
      <c r="F261" s="16"/>
      <c r="H261" s="14" t="s">
        <v>410</v>
      </c>
      <c r="I261" s="15"/>
      <c r="J261" s="15"/>
      <c r="K261" s="15"/>
      <c r="L261" s="17"/>
      <c r="M261" s="18"/>
      <c r="N261" s="19">
        <f>SUM(N262,N263,N272)</f>
        <v>1437869746141</v>
      </c>
      <c r="O261" s="18" t="s">
        <v>6</v>
      </c>
      <c r="P261" s="19">
        <f>SUM(P262,P263,P272)</f>
        <v>1335390781581</v>
      </c>
    </row>
    <row r="262" spans="2:16" ht="15" customHeight="1" x14ac:dyDescent="0.3">
      <c r="B262" s="14"/>
      <c r="C262" s="15" t="s">
        <v>411</v>
      </c>
      <c r="D262" s="15"/>
      <c r="E262" s="15"/>
      <c r="F262" s="16"/>
      <c r="H262" s="14"/>
      <c r="I262" s="15" t="s">
        <v>412</v>
      </c>
      <c r="J262" s="15"/>
      <c r="K262" s="15"/>
      <c r="L262" s="17"/>
      <c r="M262" s="18"/>
      <c r="N262" s="19"/>
      <c r="O262" s="18"/>
      <c r="P262" s="19"/>
    </row>
    <row r="263" spans="2:16" ht="15" customHeight="1" x14ac:dyDescent="0.3">
      <c r="B263" s="14"/>
      <c r="C263" s="15" t="s">
        <v>413</v>
      </c>
      <c r="D263" s="15"/>
      <c r="E263" s="15"/>
      <c r="F263" s="16"/>
      <c r="H263" s="14"/>
      <c r="I263" s="15" t="s">
        <v>414</v>
      </c>
      <c r="J263" s="15"/>
      <c r="K263" s="15"/>
      <c r="L263" s="17"/>
      <c r="M263" s="18"/>
      <c r="N263" s="19">
        <f>SUM(M264,M269,M270,M271)</f>
        <v>476206522119</v>
      </c>
      <c r="O263" s="18" t="s">
        <v>6</v>
      </c>
      <c r="P263" s="19">
        <f>SUM(O264,O269,O270,O271)</f>
        <v>439562498831</v>
      </c>
    </row>
    <row r="264" spans="2:16" ht="15" customHeight="1" x14ac:dyDescent="0.3">
      <c r="B264" s="14"/>
      <c r="C264" s="15"/>
      <c r="D264" s="15" t="s">
        <v>415</v>
      </c>
      <c r="E264" s="15"/>
      <c r="F264" s="16"/>
      <c r="H264" s="14"/>
      <c r="I264" s="15"/>
      <c r="J264" s="15" t="s">
        <v>416</v>
      </c>
      <c r="K264" s="15"/>
      <c r="L264" s="17"/>
      <c r="M264" s="18">
        <f>SUM(M265:M268)</f>
        <v>156614522119</v>
      </c>
      <c r="N264" s="19"/>
      <c r="O264" s="18">
        <f>SUM(O265:O268)</f>
        <v>186562498831</v>
      </c>
      <c r="P264" s="19" t="s">
        <v>6</v>
      </c>
    </row>
    <row r="265" spans="2:16" ht="15" hidden="1" customHeight="1" x14ac:dyDescent="0.3">
      <c r="B265" s="20"/>
      <c r="C265" s="21"/>
      <c r="D265" s="21"/>
      <c r="E265" s="21" t="s">
        <v>417</v>
      </c>
      <c r="F265" s="22"/>
      <c r="H265" s="14"/>
      <c r="I265" s="15"/>
      <c r="J265" s="15"/>
      <c r="K265" s="15" t="s">
        <v>417</v>
      </c>
      <c r="L265" s="17"/>
      <c r="M265" s="18">
        <v>156614522119</v>
      </c>
      <c r="N265" s="19"/>
      <c r="O265" s="18">
        <v>126562498831</v>
      </c>
      <c r="P265" s="19"/>
    </row>
    <row r="266" spans="2:16" ht="15" hidden="1" customHeight="1" x14ac:dyDescent="0.3">
      <c r="B266" s="20"/>
      <c r="C266" s="21"/>
      <c r="D266" s="21"/>
      <c r="E266" s="21" t="s">
        <v>418</v>
      </c>
      <c r="F266" s="22"/>
      <c r="H266" s="14"/>
      <c r="I266" s="15"/>
      <c r="J266" s="15"/>
      <c r="K266" s="15" t="s">
        <v>418</v>
      </c>
      <c r="L266" s="17"/>
      <c r="M266" s="18">
        <v>0</v>
      </c>
      <c r="N266" s="19"/>
      <c r="O266" s="18">
        <v>60000000000</v>
      </c>
      <c r="P266" s="19"/>
    </row>
    <row r="267" spans="2:16" ht="15" hidden="1" customHeight="1" x14ac:dyDescent="0.3">
      <c r="B267" s="20"/>
      <c r="C267" s="21"/>
      <c r="D267" s="21"/>
      <c r="E267" s="21" t="s">
        <v>419</v>
      </c>
      <c r="F267" s="22"/>
      <c r="H267" s="14"/>
      <c r="I267" s="15"/>
      <c r="J267" s="15"/>
      <c r="K267" s="15" t="s">
        <v>419</v>
      </c>
      <c r="L267" s="17"/>
      <c r="M267" s="18">
        <v>0</v>
      </c>
      <c r="N267" s="19"/>
      <c r="O267" s="18"/>
      <c r="P267" s="19"/>
    </row>
    <row r="268" spans="2:16" ht="15" hidden="1" customHeight="1" x14ac:dyDescent="0.3">
      <c r="B268" s="20"/>
      <c r="C268" s="21"/>
      <c r="D268" s="21"/>
      <c r="E268" s="21" t="s">
        <v>420</v>
      </c>
      <c r="F268" s="22"/>
      <c r="H268" s="14"/>
      <c r="I268" s="15"/>
      <c r="J268" s="15"/>
      <c r="K268" s="15" t="s">
        <v>420</v>
      </c>
      <c r="L268" s="17"/>
      <c r="M268" s="18">
        <v>0</v>
      </c>
      <c r="N268" s="19"/>
      <c r="O268" s="18"/>
      <c r="P268" s="19"/>
    </row>
    <row r="269" spans="2:16" ht="15" customHeight="1" x14ac:dyDescent="0.3">
      <c r="B269" s="14"/>
      <c r="C269" s="15"/>
      <c r="D269" s="15" t="s">
        <v>421</v>
      </c>
      <c r="E269" s="15"/>
      <c r="F269" s="16"/>
      <c r="H269" s="14"/>
      <c r="I269" s="15"/>
      <c r="J269" s="15" t="s">
        <v>422</v>
      </c>
      <c r="K269" s="15"/>
      <c r="L269" s="17"/>
      <c r="M269" s="18">
        <v>215000000000</v>
      </c>
      <c r="N269" s="19"/>
      <c r="O269" s="18">
        <v>130000000000</v>
      </c>
      <c r="P269" s="19"/>
    </row>
    <row r="270" spans="2:16" ht="15" customHeight="1" x14ac:dyDescent="0.3">
      <c r="B270" s="14"/>
      <c r="C270" s="15"/>
      <c r="D270" s="15" t="s">
        <v>423</v>
      </c>
      <c r="E270" s="15"/>
      <c r="F270" s="16"/>
      <c r="H270" s="14"/>
      <c r="I270" s="15"/>
      <c r="J270" s="15" t="s">
        <v>424</v>
      </c>
      <c r="K270" s="15"/>
      <c r="L270" s="17"/>
      <c r="M270" s="18">
        <v>80000000000</v>
      </c>
      <c r="N270" s="19"/>
      <c r="O270" s="18">
        <v>70000000000</v>
      </c>
      <c r="P270" s="19"/>
    </row>
    <row r="271" spans="2:16" ht="15" customHeight="1" x14ac:dyDescent="0.3">
      <c r="B271" s="14"/>
      <c r="C271" s="15"/>
      <c r="D271" s="15" t="s">
        <v>425</v>
      </c>
      <c r="E271" s="15"/>
      <c r="F271" s="16"/>
      <c r="H271" s="14"/>
      <c r="I271" s="15"/>
      <c r="J271" s="15" t="s">
        <v>426</v>
      </c>
      <c r="K271" s="15"/>
      <c r="L271" s="17"/>
      <c r="M271" s="18">
        <v>24592000000</v>
      </c>
      <c r="N271" s="19"/>
      <c r="O271" s="18">
        <v>53000000000</v>
      </c>
      <c r="P271" s="19"/>
    </row>
    <row r="272" spans="2:16" ht="15" customHeight="1" x14ac:dyDescent="0.3">
      <c r="B272" s="14"/>
      <c r="C272" s="15" t="s">
        <v>427</v>
      </c>
      <c r="D272" s="15"/>
      <c r="E272" s="15"/>
      <c r="F272" s="16"/>
      <c r="H272" s="14"/>
      <c r="I272" s="15" t="s">
        <v>428</v>
      </c>
      <c r="J272" s="15"/>
      <c r="K272" s="15"/>
      <c r="L272" s="17"/>
      <c r="M272" s="18"/>
      <c r="N272" s="19">
        <f>SUM(M273:M274)</f>
        <v>961663224022</v>
      </c>
      <c r="O272" s="18" t="s">
        <v>6</v>
      </c>
      <c r="P272" s="19">
        <f>SUM(O273:O274)</f>
        <v>895828282750</v>
      </c>
    </row>
    <row r="273" spans="2:16" ht="15" customHeight="1" x14ac:dyDescent="0.3">
      <c r="B273" s="14"/>
      <c r="C273" s="15"/>
      <c r="D273" s="15" t="s">
        <v>429</v>
      </c>
      <c r="E273" s="15"/>
      <c r="F273" s="16"/>
      <c r="H273" s="14"/>
      <c r="I273" s="15"/>
      <c r="J273" s="15" t="s">
        <v>430</v>
      </c>
      <c r="K273" s="15"/>
      <c r="L273" s="17"/>
      <c r="M273" s="18">
        <v>685763224022</v>
      </c>
      <c r="N273" s="19"/>
      <c r="O273" s="18">
        <v>695828282750</v>
      </c>
      <c r="P273" s="19"/>
    </row>
    <row r="274" spans="2:16" ht="15" customHeight="1" x14ac:dyDescent="0.3">
      <c r="B274" s="14"/>
      <c r="C274" s="15"/>
      <c r="D274" s="15" t="s">
        <v>431</v>
      </c>
      <c r="E274" s="15"/>
      <c r="F274" s="16"/>
      <c r="H274" s="14"/>
      <c r="I274" s="15"/>
      <c r="J274" s="15" t="s">
        <v>432</v>
      </c>
      <c r="K274" s="15"/>
      <c r="L274" s="17"/>
      <c r="M274" s="18">
        <v>275900000000</v>
      </c>
      <c r="N274" s="19"/>
      <c r="O274" s="18">
        <v>200000000000</v>
      </c>
      <c r="P274" s="19"/>
    </row>
    <row r="275" spans="2:16" ht="15" customHeight="1" x14ac:dyDescent="0.3">
      <c r="B275" s="14" t="s">
        <v>433</v>
      </c>
      <c r="C275" s="15"/>
      <c r="D275" s="15"/>
      <c r="E275" s="15"/>
      <c r="F275" s="16"/>
      <c r="H275" s="14" t="s">
        <v>434</v>
      </c>
      <c r="I275" s="15"/>
      <c r="J275" s="15"/>
      <c r="K275" s="15"/>
      <c r="L275" s="17"/>
      <c r="M275" s="18"/>
      <c r="N275" s="19">
        <v>46972490755</v>
      </c>
      <c r="O275" s="18"/>
      <c r="P275" s="19">
        <v>46909282393</v>
      </c>
    </row>
    <row r="276" spans="2:16" ht="15" customHeight="1" x14ac:dyDescent="0.3">
      <c r="B276" s="14"/>
      <c r="C276" s="15" t="s">
        <v>435</v>
      </c>
      <c r="D276" s="15"/>
      <c r="E276" s="15"/>
      <c r="F276" s="16"/>
      <c r="H276" s="14"/>
      <c r="I276" s="15" t="s">
        <v>436</v>
      </c>
      <c r="J276" s="15"/>
      <c r="K276" s="15"/>
      <c r="L276" s="17"/>
      <c r="M276" s="18"/>
      <c r="N276" s="19"/>
      <c r="O276" s="18"/>
      <c r="P276" s="19"/>
    </row>
    <row r="277" spans="2:16" ht="15" customHeight="1" x14ac:dyDescent="0.3">
      <c r="B277" s="14" t="s">
        <v>437</v>
      </c>
      <c r="C277" s="15"/>
      <c r="D277" s="15"/>
      <c r="E277" s="15"/>
      <c r="F277" s="16"/>
      <c r="H277" s="14" t="s">
        <v>438</v>
      </c>
      <c r="I277" s="15"/>
      <c r="J277" s="15"/>
      <c r="K277" s="15"/>
      <c r="L277" s="17"/>
      <c r="M277" s="18"/>
      <c r="N277" s="19">
        <f>SUM(N279,N281:N282,N291)</f>
        <v>572584398269</v>
      </c>
      <c r="O277" s="18" t="s">
        <v>6</v>
      </c>
      <c r="P277" s="19">
        <f>SUM(P279,P281:P282,P291)</f>
        <v>330991532072</v>
      </c>
    </row>
    <row r="278" spans="2:16" ht="15" customHeight="1" x14ac:dyDescent="0.3">
      <c r="B278" s="14"/>
      <c r="C278" s="15" t="s">
        <v>439</v>
      </c>
      <c r="D278" s="15"/>
      <c r="E278" s="15"/>
      <c r="F278" s="16"/>
      <c r="H278" s="14"/>
      <c r="I278" s="15" t="s">
        <v>440</v>
      </c>
      <c r="J278" s="15"/>
      <c r="K278" s="15"/>
      <c r="L278" s="17"/>
      <c r="M278" s="18"/>
      <c r="N278" s="19">
        <v>0</v>
      </c>
      <c r="O278" s="18"/>
      <c r="P278" s="19"/>
    </row>
    <row r="279" spans="2:16" ht="15" customHeight="1" x14ac:dyDescent="0.3">
      <c r="B279" s="14"/>
      <c r="C279" s="15" t="s">
        <v>441</v>
      </c>
      <c r="D279" s="15"/>
      <c r="E279" s="15"/>
      <c r="F279" s="16"/>
      <c r="H279" s="14"/>
      <c r="I279" s="15" t="s">
        <v>442</v>
      </c>
      <c r="J279" s="15"/>
      <c r="K279" s="15"/>
      <c r="L279" s="17"/>
      <c r="M279" s="18"/>
      <c r="N279" s="19">
        <f>SUM(M280)</f>
        <v>405355325</v>
      </c>
      <c r="O279" s="18" t="s">
        <v>6</v>
      </c>
      <c r="P279" s="19">
        <f>SUM(O280)</f>
        <v>1207700545</v>
      </c>
    </row>
    <row r="280" spans="2:16" ht="15" customHeight="1" x14ac:dyDescent="0.3">
      <c r="B280" s="14"/>
      <c r="C280" s="15"/>
      <c r="D280" s="15" t="s">
        <v>443</v>
      </c>
      <c r="E280" s="15"/>
      <c r="F280" s="16"/>
      <c r="H280" s="14"/>
      <c r="I280" s="15"/>
      <c r="J280" s="15" t="s">
        <v>444</v>
      </c>
      <c r="K280" s="15"/>
      <c r="L280" s="17"/>
      <c r="M280" s="18">
        <v>405355325</v>
      </c>
      <c r="N280" s="19"/>
      <c r="O280" s="18">
        <v>1207700545</v>
      </c>
      <c r="P280" s="19"/>
    </row>
    <row r="281" spans="2:16" ht="15" customHeight="1" x14ac:dyDescent="0.3">
      <c r="B281" s="14"/>
      <c r="C281" s="15" t="s">
        <v>445</v>
      </c>
      <c r="D281" s="15"/>
      <c r="E281" s="15"/>
      <c r="F281" s="16"/>
      <c r="H281" s="14"/>
      <c r="I281" s="15" t="s">
        <v>446</v>
      </c>
      <c r="J281" s="15"/>
      <c r="K281" s="15"/>
      <c r="L281" s="17"/>
      <c r="M281" s="18"/>
      <c r="N281" s="19">
        <v>550474615533</v>
      </c>
      <c r="O281" s="18" t="s">
        <v>6</v>
      </c>
      <c r="P281" s="19">
        <v>315290140322</v>
      </c>
    </row>
    <row r="282" spans="2:16" ht="15" customHeight="1" x14ac:dyDescent="0.3">
      <c r="B282" s="14"/>
      <c r="C282" s="15" t="s">
        <v>447</v>
      </c>
      <c r="D282" s="15"/>
      <c r="E282" s="15"/>
      <c r="F282" s="16"/>
      <c r="H282" s="14"/>
      <c r="I282" s="15" t="s">
        <v>448</v>
      </c>
      <c r="J282" s="15"/>
      <c r="K282" s="15"/>
      <c r="L282" s="17"/>
      <c r="M282" s="18"/>
      <c r="N282" s="19">
        <f>SUM(M283:M290)</f>
        <v>21704427411</v>
      </c>
      <c r="O282" s="18" t="s">
        <v>6</v>
      </c>
      <c r="P282" s="19">
        <f>SUM(O283:O290)</f>
        <v>14493691205</v>
      </c>
    </row>
    <row r="283" spans="2:16" ht="15" hidden="1" customHeight="1" x14ac:dyDescent="0.3">
      <c r="B283" s="28"/>
      <c r="C283" s="29"/>
      <c r="D283" s="29" t="s">
        <v>449</v>
      </c>
      <c r="E283" s="29"/>
      <c r="F283" s="30"/>
      <c r="H283" s="14"/>
      <c r="I283" s="15"/>
      <c r="J283" s="15" t="s">
        <v>449</v>
      </c>
      <c r="K283" s="15"/>
      <c r="L283" s="17"/>
      <c r="M283" s="18">
        <v>273619778</v>
      </c>
      <c r="N283" s="19"/>
      <c r="O283" s="18">
        <v>280399446</v>
      </c>
      <c r="P283" s="19"/>
    </row>
    <row r="284" spans="2:16" ht="15" hidden="1" customHeight="1" x14ac:dyDescent="0.3">
      <c r="B284" s="28"/>
      <c r="C284" s="29"/>
      <c r="D284" s="29" t="s">
        <v>450</v>
      </c>
      <c r="E284" s="29"/>
      <c r="F284" s="30"/>
      <c r="H284" s="14"/>
      <c r="I284" s="15"/>
      <c r="J284" s="15" t="s">
        <v>450</v>
      </c>
      <c r="K284" s="15"/>
      <c r="L284" s="17"/>
      <c r="M284" s="18">
        <v>1122398723</v>
      </c>
      <c r="N284" s="19"/>
      <c r="O284" s="18">
        <v>1043291318</v>
      </c>
      <c r="P284" s="19"/>
    </row>
    <row r="285" spans="2:16" ht="15" hidden="1" customHeight="1" x14ac:dyDescent="0.3">
      <c r="B285" s="28"/>
      <c r="C285" s="29"/>
      <c r="D285" s="29" t="s">
        <v>451</v>
      </c>
      <c r="E285" s="29"/>
      <c r="F285" s="30"/>
      <c r="H285" s="14"/>
      <c r="I285" s="15"/>
      <c r="J285" s="15" t="s">
        <v>451</v>
      </c>
      <c r="K285" s="15"/>
      <c r="L285" s="17"/>
      <c r="M285" s="18">
        <v>16138858</v>
      </c>
      <c r="N285" s="19"/>
      <c r="O285" s="18">
        <v>14489279</v>
      </c>
      <c r="P285" s="19"/>
    </row>
    <row r="286" spans="2:16" ht="15" hidden="1" customHeight="1" x14ac:dyDescent="0.3">
      <c r="B286" s="28"/>
      <c r="C286" s="29"/>
      <c r="D286" s="29" t="s">
        <v>452</v>
      </c>
      <c r="E286" s="29"/>
      <c r="F286" s="30"/>
      <c r="H286" s="14"/>
      <c r="I286" s="15"/>
      <c r="J286" s="15" t="s">
        <v>452</v>
      </c>
      <c r="K286" s="15"/>
      <c r="L286" s="17"/>
      <c r="M286" s="18">
        <v>53794895</v>
      </c>
      <c r="N286" s="19"/>
      <c r="O286" s="18">
        <v>30719319</v>
      </c>
      <c r="P286" s="19"/>
    </row>
    <row r="287" spans="2:16" ht="15" hidden="1" customHeight="1" x14ac:dyDescent="0.3">
      <c r="B287" s="28"/>
      <c r="C287" s="29"/>
      <c r="D287" s="29" t="s">
        <v>453</v>
      </c>
      <c r="E287" s="29"/>
      <c r="F287" s="30"/>
      <c r="H287" s="14"/>
      <c r="I287" s="15"/>
      <c r="J287" s="15" t="s">
        <v>453</v>
      </c>
      <c r="K287" s="15"/>
      <c r="L287" s="17"/>
      <c r="M287" s="18">
        <v>16595469901</v>
      </c>
      <c r="N287" s="19"/>
      <c r="O287" s="18">
        <v>9913555970</v>
      </c>
      <c r="P287" s="19"/>
    </row>
    <row r="288" spans="2:16" ht="15" hidden="1" customHeight="1" x14ac:dyDescent="0.3">
      <c r="B288" s="28"/>
      <c r="C288" s="29"/>
      <c r="D288" s="29" t="s">
        <v>454</v>
      </c>
      <c r="E288" s="29"/>
      <c r="F288" s="30"/>
      <c r="H288" s="14"/>
      <c r="I288" s="15"/>
      <c r="J288" s="15" t="s">
        <v>454</v>
      </c>
      <c r="K288" s="15"/>
      <c r="L288" s="17"/>
      <c r="M288" s="18">
        <v>717056707</v>
      </c>
      <c r="N288" s="19"/>
      <c r="O288" s="18">
        <v>323425495</v>
      </c>
      <c r="P288" s="19"/>
    </row>
    <row r="289" spans="1:16" ht="15" hidden="1" customHeight="1" x14ac:dyDescent="0.3">
      <c r="B289" s="28"/>
      <c r="C289" s="29"/>
      <c r="D289" s="29" t="s">
        <v>455</v>
      </c>
      <c r="E289" s="29"/>
      <c r="F289" s="30"/>
      <c r="H289" s="14"/>
      <c r="I289" s="15"/>
      <c r="J289" s="15" t="s">
        <v>455</v>
      </c>
      <c r="K289" s="15"/>
      <c r="L289" s="17"/>
      <c r="M289" s="18">
        <v>16994939</v>
      </c>
      <c r="N289" s="19"/>
      <c r="O289" s="18">
        <v>42687051</v>
      </c>
      <c r="P289" s="19"/>
    </row>
    <row r="290" spans="1:16" ht="15" hidden="1" customHeight="1" x14ac:dyDescent="0.3">
      <c r="B290" s="28"/>
      <c r="C290" s="29"/>
      <c r="D290" s="29" t="s">
        <v>456</v>
      </c>
      <c r="E290" s="29"/>
      <c r="F290" s="30"/>
      <c r="H290" s="14"/>
      <c r="I290" s="15"/>
      <c r="J290" s="15" t="s">
        <v>456</v>
      </c>
      <c r="K290" s="15"/>
      <c r="L290" s="17"/>
      <c r="M290" s="18">
        <v>2908953610</v>
      </c>
      <c r="N290" s="19"/>
      <c r="O290" s="18">
        <v>2845123327</v>
      </c>
      <c r="P290" s="19"/>
    </row>
    <row r="291" spans="1:16" ht="15" customHeight="1" x14ac:dyDescent="0.3">
      <c r="B291" s="14"/>
      <c r="C291" s="15" t="s">
        <v>457</v>
      </c>
      <c r="D291" s="15"/>
      <c r="E291" s="15"/>
      <c r="F291" s="16"/>
      <c r="H291" s="14"/>
      <c r="I291" s="15" t="s">
        <v>458</v>
      </c>
      <c r="J291" s="15"/>
      <c r="K291" s="15"/>
      <c r="L291" s="17"/>
      <c r="M291" s="24"/>
      <c r="N291" s="25"/>
      <c r="O291" s="24" t="s">
        <v>6</v>
      </c>
      <c r="P291" s="25"/>
    </row>
    <row r="292" spans="1:16" ht="15" customHeight="1" x14ac:dyDescent="0.3">
      <c r="B292" s="14" t="s">
        <v>459</v>
      </c>
      <c r="C292" s="15"/>
      <c r="D292" s="15"/>
      <c r="E292" s="15"/>
      <c r="F292" s="16"/>
      <c r="H292" s="14" t="s">
        <v>460</v>
      </c>
      <c r="I292" s="15"/>
      <c r="J292" s="15"/>
      <c r="K292" s="15"/>
      <c r="L292" s="17"/>
      <c r="M292" s="18"/>
      <c r="N292" s="19">
        <f>SUM(N293:N294)</f>
        <v>59021950</v>
      </c>
      <c r="O292" s="18"/>
      <c r="P292" s="19">
        <f>SUM(P293:P294)</f>
        <v>81055410</v>
      </c>
    </row>
    <row r="293" spans="1:16" ht="15" customHeight="1" x14ac:dyDescent="0.3">
      <c r="B293" s="14"/>
      <c r="C293" s="15" t="s">
        <v>461</v>
      </c>
      <c r="D293" s="15"/>
      <c r="E293" s="15"/>
      <c r="F293" s="16"/>
      <c r="H293" s="14"/>
      <c r="I293" s="15" t="s">
        <v>462</v>
      </c>
      <c r="J293" s="15"/>
      <c r="K293" s="15"/>
      <c r="L293" s="17"/>
      <c r="M293" s="18"/>
      <c r="N293" s="19">
        <v>59021950</v>
      </c>
      <c r="O293" s="18"/>
      <c r="P293" s="19">
        <v>81055410</v>
      </c>
    </row>
    <row r="294" spans="1:16" ht="15" customHeight="1" x14ac:dyDescent="0.3">
      <c r="B294" s="14"/>
      <c r="C294" s="15" t="s">
        <v>463</v>
      </c>
      <c r="D294" s="15"/>
      <c r="E294" s="15"/>
      <c r="F294" s="16"/>
      <c r="H294" s="14"/>
      <c r="I294" s="15" t="s">
        <v>464</v>
      </c>
      <c r="J294" s="15"/>
      <c r="K294" s="15"/>
      <c r="L294" s="17"/>
      <c r="M294" s="18"/>
      <c r="N294" s="19"/>
      <c r="O294" s="18"/>
      <c r="P294" s="19"/>
    </row>
    <row r="295" spans="1:16" ht="15" customHeight="1" x14ac:dyDescent="0.3">
      <c r="A295" s="26"/>
      <c r="B295" s="14" t="s">
        <v>465</v>
      </c>
      <c r="C295" s="15"/>
      <c r="D295" s="15"/>
      <c r="E295" s="15"/>
      <c r="F295" s="16"/>
      <c r="G295" s="26"/>
      <c r="H295" s="14" t="s">
        <v>466</v>
      </c>
      <c r="I295" s="15"/>
      <c r="J295" s="15"/>
      <c r="K295" s="15"/>
      <c r="L295" s="17"/>
      <c r="M295" s="18"/>
      <c r="N295" s="19">
        <v>0</v>
      </c>
      <c r="O295" s="18" t="s">
        <v>6</v>
      </c>
      <c r="P295" s="19"/>
    </row>
    <row r="296" spans="1:16" ht="15" customHeight="1" x14ac:dyDescent="0.3">
      <c r="B296" s="14" t="s">
        <v>467</v>
      </c>
      <c r="C296" s="15"/>
      <c r="D296" s="15"/>
      <c r="E296" s="15"/>
      <c r="F296" s="16"/>
      <c r="H296" s="14" t="s">
        <v>468</v>
      </c>
      <c r="I296" s="15"/>
      <c r="J296" s="15"/>
      <c r="K296" s="15"/>
      <c r="L296" s="17"/>
      <c r="M296" s="18"/>
      <c r="N296" s="19">
        <f>SUM(N297:N299)</f>
        <v>7524685290</v>
      </c>
      <c r="O296" s="18" t="s">
        <v>6</v>
      </c>
      <c r="P296" s="19">
        <f>SUM(P297:P299)</f>
        <v>1585573473</v>
      </c>
    </row>
    <row r="297" spans="1:16" ht="15" customHeight="1" x14ac:dyDescent="0.3">
      <c r="B297" s="14"/>
      <c r="C297" s="15" t="s">
        <v>469</v>
      </c>
      <c r="D297" s="15"/>
      <c r="E297" s="15"/>
      <c r="F297" s="16"/>
      <c r="H297" s="14"/>
      <c r="I297" s="15" t="s">
        <v>470</v>
      </c>
      <c r="J297" s="15"/>
      <c r="K297" s="15"/>
      <c r="L297" s="17"/>
      <c r="M297" s="18"/>
      <c r="N297" s="19">
        <v>6748811954</v>
      </c>
      <c r="O297" s="18"/>
      <c r="P297" s="19">
        <v>1441361805</v>
      </c>
    </row>
    <row r="298" spans="1:16" ht="15" customHeight="1" x14ac:dyDescent="0.3">
      <c r="B298" s="14"/>
      <c r="C298" s="15" t="s">
        <v>471</v>
      </c>
      <c r="D298" s="15"/>
      <c r="E298" s="15"/>
      <c r="F298" s="16"/>
      <c r="H298" s="14"/>
      <c r="I298" s="15" t="s">
        <v>472</v>
      </c>
      <c r="J298" s="15"/>
      <c r="K298" s="15"/>
      <c r="L298" s="17"/>
      <c r="M298" s="18"/>
      <c r="N298" s="19"/>
      <c r="O298" s="18"/>
      <c r="P298" s="19"/>
    </row>
    <row r="299" spans="1:16" ht="15" customHeight="1" x14ac:dyDescent="0.3">
      <c r="A299" s="26"/>
      <c r="B299" s="14"/>
      <c r="C299" s="15" t="s">
        <v>473</v>
      </c>
      <c r="D299" s="15"/>
      <c r="E299" s="15"/>
      <c r="F299" s="16"/>
      <c r="G299" s="26"/>
      <c r="H299" s="14"/>
      <c r="I299" s="15" t="s">
        <v>474</v>
      </c>
      <c r="J299" s="15"/>
      <c r="K299" s="15"/>
      <c r="L299" s="17"/>
      <c r="M299" s="18"/>
      <c r="N299" s="19">
        <v>775873336</v>
      </c>
      <c r="O299" s="18"/>
      <c r="P299" s="19">
        <v>144211668</v>
      </c>
    </row>
    <row r="300" spans="1:16" ht="15" customHeight="1" x14ac:dyDescent="0.3">
      <c r="B300" s="14" t="s">
        <v>475</v>
      </c>
      <c r="C300" s="15"/>
      <c r="D300" s="15"/>
      <c r="E300" s="15"/>
      <c r="F300" s="16"/>
      <c r="H300" s="14" t="s">
        <v>476</v>
      </c>
      <c r="I300" s="15"/>
      <c r="J300" s="15"/>
      <c r="K300" s="15"/>
      <c r="L300" s="17"/>
      <c r="M300" s="18"/>
      <c r="N300" s="19">
        <f>SUM(N301:N306)</f>
        <v>8212020000</v>
      </c>
      <c r="O300" s="18" t="s">
        <v>6</v>
      </c>
      <c r="P300" s="19">
        <f>SUM(P301:P306)</f>
        <v>2126334900</v>
      </c>
    </row>
    <row r="301" spans="1:16" ht="15" customHeight="1" x14ac:dyDescent="0.3">
      <c r="B301" s="14"/>
      <c r="C301" s="15" t="s">
        <v>477</v>
      </c>
      <c r="D301" s="15"/>
      <c r="E301" s="15"/>
      <c r="F301" s="16"/>
      <c r="H301" s="14"/>
      <c r="I301" s="15" t="s">
        <v>478</v>
      </c>
      <c r="J301" s="15"/>
      <c r="K301" s="15"/>
      <c r="L301" s="17"/>
      <c r="M301" s="18"/>
      <c r="N301" s="19"/>
      <c r="O301" s="18" t="s">
        <v>6</v>
      </c>
      <c r="P301" s="19"/>
    </row>
    <row r="302" spans="1:16" ht="15" customHeight="1" x14ac:dyDescent="0.3">
      <c r="B302" s="14"/>
      <c r="C302" s="15" t="s">
        <v>479</v>
      </c>
      <c r="D302" s="15"/>
      <c r="E302" s="15"/>
      <c r="F302" s="16"/>
      <c r="H302" s="14"/>
      <c r="I302" s="15" t="s">
        <v>480</v>
      </c>
      <c r="J302" s="15"/>
      <c r="K302" s="15"/>
      <c r="L302" s="17"/>
      <c r="M302" s="18"/>
      <c r="N302" s="19">
        <v>1911595497</v>
      </c>
      <c r="O302" s="18"/>
      <c r="P302" s="19">
        <v>4542467</v>
      </c>
    </row>
    <row r="303" spans="1:16" ht="15" customHeight="1" x14ac:dyDescent="0.3">
      <c r="B303" s="14"/>
      <c r="C303" s="15" t="s">
        <v>481</v>
      </c>
      <c r="D303" s="15"/>
      <c r="E303" s="15"/>
      <c r="F303" s="16"/>
      <c r="H303" s="14"/>
      <c r="I303" s="15" t="s">
        <v>482</v>
      </c>
      <c r="J303" s="15"/>
      <c r="K303" s="15"/>
      <c r="L303" s="17"/>
      <c r="M303" s="18"/>
      <c r="N303" s="19">
        <f>SUM(M304)</f>
        <v>4284600000</v>
      </c>
      <c r="O303" s="18"/>
      <c r="P303" s="19"/>
    </row>
    <row r="304" spans="1:16" ht="15" customHeight="1" x14ac:dyDescent="0.3">
      <c r="B304" s="14"/>
      <c r="C304" s="15"/>
      <c r="D304" s="15" t="s">
        <v>311</v>
      </c>
      <c r="E304" s="15"/>
      <c r="F304" s="16"/>
      <c r="H304" s="14"/>
      <c r="I304" s="15"/>
      <c r="J304" s="15" t="s">
        <v>483</v>
      </c>
      <c r="K304" s="15"/>
      <c r="L304" s="17"/>
      <c r="M304" s="18">
        <v>4284600000</v>
      </c>
      <c r="N304" s="19"/>
      <c r="O304" s="18"/>
      <c r="P304" s="19"/>
    </row>
    <row r="305" spans="2:16" ht="15" customHeight="1" x14ac:dyDescent="0.3">
      <c r="B305" s="14"/>
      <c r="C305" s="15" t="s">
        <v>484</v>
      </c>
      <c r="D305" s="15"/>
      <c r="E305" s="15"/>
      <c r="F305" s="16"/>
      <c r="H305" s="14"/>
      <c r="I305" s="15" t="s">
        <v>485</v>
      </c>
      <c r="J305" s="15"/>
      <c r="K305" s="15"/>
      <c r="L305" s="17"/>
      <c r="M305" s="18"/>
      <c r="N305" s="19">
        <v>1373268711</v>
      </c>
      <c r="O305" s="18"/>
      <c r="P305" s="19">
        <v>1324749701</v>
      </c>
    </row>
    <row r="306" spans="2:16" ht="15" customHeight="1" x14ac:dyDescent="0.3">
      <c r="B306" s="14"/>
      <c r="C306" s="15" t="s">
        <v>486</v>
      </c>
      <c r="D306" s="15"/>
      <c r="E306" s="15"/>
      <c r="F306" s="16"/>
      <c r="H306" s="14"/>
      <c r="I306" s="15" t="s">
        <v>487</v>
      </c>
      <c r="J306" s="15"/>
      <c r="K306" s="15"/>
      <c r="L306" s="17"/>
      <c r="M306" s="18"/>
      <c r="N306" s="19">
        <f>SUM(M307:M312)</f>
        <v>642555792</v>
      </c>
      <c r="O306" s="18" t="s">
        <v>6</v>
      </c>
      <c r="P306" s="19">
        <f>SUM(O307:O312)</f>
        <v>797042732</v>
      </c>
    </row>
    <row r="307" spans="2:16" ht="15" hidden="1" customHeight="1" x14ac:dyDescent="0.3">
      <c r="B307" s="28"/>
      <c r="C307" s="29"/>
      <c r="D307" s="29" t="s">
        <v>488</v>
      </c>
      <c r="E307" s="29"/>
      <c r="F307" s="30"/>
      <c r="H307" s="14"/>
      <c r="I307" s="15"/>
      <c r="J307" s="15" t="s">
        <v>488</v>
      </c>
      <c r="K307" s="15"/>
      <c r="L307" s="17"/>
      <c r="M307" s="18">
        <v>148958210</v>
      </c>
      <c r="N307" s="19"/>
      <c r="O307" s="18">
        <v>143266790</v>
      </c>
      <c r="P307" s="19"/>
    </row>
    <row r="308" spans="2:16" ht="15" hidden="1" customHeight="1" x14ac:dyDescent="0.3">
      <c r="B308" s="28"/>
      <c r="C308" s="29"/>
      <c r="D308" s="29" t="s">
        <v>489</v>
      </c>
      <c r="E308" s="29"/>
      <c r="F308" s="30"/>
      <c r="H308" s="14"/>
      <c r="I308" s="15"/>
      <c r="J308" s="15" t="s">
        <v>489</v>
      </c>
      <c r="K308" s="15"/>
      <c r="L308" s="17"/>
      <c r="M308" s="18">
        <v>330126459</v>
      </c>
      <c r="N308" s="19"/>
      <c r="O308" s="18">
        <v>340457469</v>
      </c>
      <c r="P308" s="19"/>
    </row>
    <row r="309" spans="2:16" ht="15" hidden="1" customHeight="1" x14ac:dyDescent="0.3">
      <c r="B309" s="28"/>
      <c r="C309" s="29"/>
      <c r="D309" s="29" t="s">
        <v>490</v>
      </c>
      <c r="E309" s="29"/>
      <c r="F309" s="30"/>
      <c r="H309" s="14"/>
      <c r="I309" s="15"/>
      <c r="J309" s="15" t="s">
        <v>490</v>
      </c>
      <c r="K309" s="15"/>
      <c r="L309" s="17"/>
      <c r="M309" s="18">
        <v>24291950</v>
      </c>
      <c r="N309" s="19"/>
      <c r="O309" s="18">
        <v>237804790</v>
      </c>
      <c r="P309" s="19"/>
    </row>
    <row r="310" spans="2:16" ht="15" hidden="1" customHeight="1" x14ac:dyDescent="0.3">
      <c r="B310" s="28"/>
      <c r="C310" s="29"/>
      <c r="D310" s="29" t="s">
        <v>491</v>
      </c>
      <c r="E310" s="29"/>
      <c r="F310" s="30"/>
      <c r="H310" s="14"/>
      <c r="I310" s="15"/>
      <c r="J310" s="15" t="s">
        <v>491</v>
      </c>
      <c r="K310" s="15"/>
      <c r="L310" s="17"/>
      <c r="M310" s="18">
        <v>2930000</v>
      </c>
      <c r="N310" s="19"/>
      <c r="O310" s="18">
        <v>2340000</v>
      </c>
      <c r="P310" s="19"/>
    </row>
    <row r="311" spans="2:16" ht="15" hidden="1" customHeight="1" x14ac:dyDescent="0.3">
      <c r="B311" s="28"/>
      <c r="C311" s="29"/>
      <c r="D311" s="29" t="s">
        <v>492</v>
      </c>
      <c r="E311" s="29"/>
      <c r="F311" s="30"/>
      <c r="H311" s="14"/>
      <c r="I311" s="15"/>
      <c r="J311" s="15" t="s">
        <v>493</v>
      </c>
      <c r="K311" s="15"/>
      <c r="L311" s="17"/>
      <c r="M311" s="18">
        <v>681300</v>
      </c>
      <c r="N311" s="19"/>
      <c r="O311" s="18">
        <v>360000</v>
      </c>
      <c r="P311" s="19"/>
    </row>
    <row r="312" spans="2:16" ht="15" hidden="1" customHeight="1" x14ac:dyDescent="0.3">
      <c r="B312" s="28"/>
      <c r="C312" s="29"/>
      <c r="D312" s="29" t="s">
        <v>494</v>
      </c>
      <c r="E312" s="29"/>
      <c r="F312" s="30"/>
      <c r="H312" s="14"/>
      <c r="I312" s="15"/>
      <c r="J312" s="15" t="s">
        <v>495</v>
      </c>
      <c r="K312" s="15"/>
      <c r="L312" s="17"/>
      <c r="M312" s="18">
        <v>135567873</v>
      </c>
      <c r="N312" s="19"/>
      <c r="O312" s="18">
        <v>72813683</v>
      </c>
      <c r="P312" s="19"/>
    </row>
    <row r="313" spans="2:16" ht="15" hidden="1" customHeight="1" x14ac:dyDescent="0.3">
      <c r="B313" s="28"/>
      <c r="C313" s="29"/>
      <c r="D313" s="29" t="s">
        <v>496</v>
      </c>
      <c r="E313" s="29"/>
      <c r="F313" s="30"/>
      <c r="H313" s="14"/>
      <c r="I313" s="15"/>
      <c r="J313" s="15" t="s">
        <v>497</v>
      </c>
      <c r="K313" s="15"/>
      <c r="L313" s="17"/>
      <c r="M313" s="18"/>
      <c r="N313" s="19"/>
      <c r="O313" s="18"/>
      <c r="P313" s="19"/>
    </row>
    <row r="314" spans="2:16" ht="15" customHeight="1" x14ac:dyDescent="0.3">
      <c r="B314" s="14" t="s">
        <v>498</v>
      </c>
      <c r="C314" s="15"/>
      <c r="D314" s="15"/>
      <c r="E314" s="15"/>
      <c r="F314" s="16"/>
      <c r="H314" s="14" t="s">
        <v>499</v>
      </c>
      <c r="I314" s="15"/>
      <c r="J314" s="15"/>
      <c r="K314" s="15"/>
      <c r="L314" s="17"/>
      <c r="M314" s="18"/>
      <c r="N314" s="19">
        <f>SUM(N205,N246,N259,N261,N275,N277,N292,N295,N296,N300)</f>
        <v>2733714002488</v>
      </c>
      <c r="O314" s="18" t="s">
        <v>6</v>
      </c>
      <c r="P314" s="19">
        <f>SUM(P205,P246,P259,P261,P275,P277,P292,P295,P296,P300)</f>
        <v>2296829490110</v>
      </c>
    </row>
    <row r="315" spans="2:16" ht="15" customHeight="1" x14ac:dyDescent="0.3">
      <c r="B315" s="14" t="s">
        <v>500</v>
      </c>
      <c r="C315" s="15"/>
      <c r="D315" s="15"/>
      <c r="E315" s="15"/>
      <c r="F315" s="16"/>
      <c r="H315" s="14" t="s">
        <v>501</v>
      </c>
      <c r="I315" s="15"/>
      <c r="J315" s="15"/>
      <c r="K315" s="15"/>
      <c r="L315" s="17"/>
      <c r="M315" s="18"/>
      <c r="N315" s="19"/>
      <c r="O315" s="18" t="s">
        <v>6</v>
      </c>
      <c r="P315" s="19" t="s">
        <v>6</v>
      </c>
    </row>
    <row r="316" spans="2:16" ht="15" customHeight="1" x14ac:dyDescent="0.3">
      <c r="B316" s="14" t="s">
        <v>502</v>
      </c>
      <c r="C316" s="15"/>
      <c r="D316" s="15"/>
      <c r="E316" s="15"/>
      <c r="F316" s="16"/>
      <c r="H316" s="14" t="s">
        <v>503</v>
      </c>
      <c r="I316" s="15"/>
      <c r="J316" s="15"/>
      <c r="K316" s="15"/>
      <c r="L316" s="17"/>
      <c r="M316" s="18"/>
      <c r="N316" s="19">
        <f>SUM(N317)</f>
        <v>202405950000</v>
      </c>
      <c r="O316" s="18" t="s">
        <v>6</v>
      </c>
      <c r="P316" s="19">
        <f>SUM(P317)</f>
        <v>202405950000</v>
      </c>
    </row>
    <row r="317" spans="2:16" ht="15" customHeight="1" x14ac:dyDescent="0.3">
      <c r="B317" s="14"/>
      <c r="C317" s="15" t="s">
        <v>504</v>
      </c>
      <c r="D317" s="15"/>
      <c r="E317" s="15"/>
      <c r="F317" s="16"/>
      <c r="H317" s="14"/>
      <c r="I317" s="15" t="s">
        <v>505</v>
      </c>
      <c r="J317" s="15"/>
      <c r="K317" s="15"/>
      <c r="L317" s="17"/>
      <c r="M317" s="18"/>
      <c r="N317" s="19">
        <v>202405950000</v>
      </c>
      <c r="O317" s="18"/>
      <c r="P317" s="19">
        <v>202405950000</v>
      </c>
    </row>
    <row r="318" spans="2:16" ht="15" customHeight="1" x14ac:dyDescent="0.3">
      <c r="B318" s="14" t="s">
        <v>506</v>
      </c>
      <c r="C318" s="15"/>
      <c r="D318" s="15"/>
      <c r="E318" s="15"/>
      <c r="F318" s="16"/>
      <c r="H318" s="14" t="s">
        <v>507</v>
      </c>
      <c r="I318" s="15"/>
      <c r="J318" s="15"/>
      <c r="K318" s="15"/>
      <c r="L318" s="17"/>
      <c r="M318" s="18"/>
      <c r="N318" s="19">
        <f>SUM(N319:N321)</f>
        <v>8317433789</v>
      </c>
      <c r="O318" s="18" t="s">
        <v>6</v>
      </c>
      <c r="P318" s="19">
        <f>SUM(P319:P321)</f>
        <v>8317433789</v>
      </c>
    </row>
    <row r="319" spans="2:16" ht="15" customHeight="1" x14ac:dyDescent="0.3">
      <c r="B319" s="14"/>
      <c r="C319" s="15" t="s">
        <v>508</v>
      </c>
      <c r="D319" s="15"/>
      <c r="E319" s="15"/>
      <c r="F319" s="16"/>
      <c r="H319" s="14"/>
      <c r="I319" s="15" t="s">
        <v>509</v>
      </c>
      <c r="J319" s="15"/>
      <c r="K319" s="15"/>
      <c r="L319" s="17"/>
      <c r="M319" s="18"/>
      <c r="N319" s="19">
        <v>8312831975</v>
      </c>
      <c r="O319" s="18" t="s">
        <v>6</v>
      </c>
      <c r="P319" s="19">
        <v>8312831975</v>
      </c>
    </row>
    <row r="320" spans="2:16" ht="15" customHeight="1" x14ac:dyDescent="0.3">
      <c r="B320" s="14"/>
      <c r="C320" s="15" t="s">
        <v>510</v>
      </c>
      <c r="D320" s="15"/>
      <c r="E320" s="15"/>
      <c r="F320" s="16"/>
      <c r="H320" s="14"/>
      <c r="I320" s="15" t="s">
        <v>511</v>
      </c>
      <c r="J320" s="15"/>
      <c r="K320" s="15"/>
      <c r="L320" s="17"/>
      <c r="M320" s="18"/>
      <c r="N320" s="19">
        <v>1505390</v>
      </c>
      <c r="O320" s="18" t="s">
        <v>6</v>
      </c>
      <c r="P320" s="19">
        <v>1505390</v>
      </c>
    </row>
    <row r="321" spans="1:16" ht="15" customHeight="1" x14ac:dyDescent="0.3">
      <c r="B321" s="14"/>
      <c r="C321" s="15" t="s">
        <v>512</v>
      </c>
      <c r="D321" s="15"/>
      <c r="E321" s="15"/>
      <c r="F321" s="16"/>
      <c r="H321" s="14"/>
      <c r="I321" s="15" t="s">
        <v>513</v>
      </c>
      <c r="J321" s="15"/>
      <c r="K321" s="15"/>
      <c r="L321" s="17"/>
      <c r="M321" s="18"/>
      <c r="N321" s="19">
        <f>M322</f>
        <v>3096424</v>
      </c>
      <c r="O321" s="18" t="s">
        <v>6</v>
      </c>
      <c r="P321" s="19">
        <f>O322</f>
        <v>3096424</v>
      </c>
    </row>
    <row r="322" spans="1:16" ht="15" hidden="1" customHeight="1" x14ac:dyDescent="0.3">
      <c r="B322" s="28"/>
      <c r="C322" s="29"/>
      <c r="D322" s="29" t="s">
        <v>514</v>
      </c>
      <c r="E322" s="29"/>
      <c r="F322" s="30"/>
      <c r="H322" s="14"/>
      <c r="I322" s="15"/>
      <c r="J322" s="15" t="s">
        <v>514</v>
      </c>
      <c r="K322" s="15"/>
      <c r="L322" s="17"/>
      <c r="M322" s="18">
        <v>3096424</v>
      </c>
      <c r="N322" s="19"/>
      <c r="O322" s="18">
        <v>3096424</v>
      </c>
      <c r="P322" s="19"/>
    </row>
    <row r="323" spans="1:16" ht="15" customHeight="1" x14ac:dyDescent="0.3">
      <c r="B323" s="14" t="s">
        <v>515</v>
      </c>
      <c r="C323" s="15"/>
      <c r="D323" s="15"/>
      <c r="E323" s="15"/>
      <c r="F323" s="16"/>
      <c r="H323" s="14" t="s">
        <v>516</v>
      </c>
      <c r="I323" s="15"/>
      <c r="J323" s="15"/>
      <c r="K323" s="15"/>
      <c r="L323" s="17"/>
      <c r="M323" s="18"/>
      <c r="N323" s="25">
        <f>SUM(N324,N325)</f>
        <v>-44749063500</v>
      </c>
      <c r="O323" s="18" t="s">
        <v>6</v>
      </c>
      <c r="P323" s="25">
        <f>SUM(P324,P325)</f>
        <v>-40944125180</v>
      </c>
    </row>
    <row r="324" spans="1:16" ht="15" customHeight="1" x14ac:dyDescent="0.3">
      <c r="B324" s="14"/>
      <c r="C324" s="15" t="s">
        <v>517</v>
      </c>
      <c r="D324" s="15"/>
      <c r="E324" s="15"/>
      <c r="F324" s="16"/>
      <c r="H324" s="14"/>
      <c r="I324" s="15" t="s">
        <v>518</v>
      </c>
      <c r="J324" s="15"/>
      <c r="K324" s="15"/>
      <c r="L324" s="17"/>
      <c r="M324" s="18"/>
      <c r="N324" s="25">
        <v>-44749063500</v>
      </c>
      <c r="O324" s="18" t="s">
        <v>6</v>
      </c>
      <c r="P324" s="25">
        <v>-40944125180</v>
      </c>
    </row>
    <row r="325" spans="1:16" ht="15" customHeight="1" x14ac:dyDescent="0.3">
      <c r="B325" s="14"/>
      <c r="C325" s="15" t="s">
        <v>519</v>
      </c>
      <c r="D325" s="15"/>
      <c r="E325" s="15"/>
      <c r="F325" s="16"/>
      <c r="H325" s="14"/>
      <c r="I325" s="15" t="s">
        <v>520</v>
      </c>
      <c r="J325" s="15"/>
      <c r="K325" s="15"/>
      <c r="L325" s="17"/>
      <c r="M325" s="18"/>
      <c r="N325" s="25"/>
      <c r="O325" s="18"/>
      <c r="P325" s="25"/>
    </row>
    <row r="326" spans="1:16" ht="15" customHeight="1" x14ac:dyDescent="0.3">
      <c r="B326" s="14" t="s">
        <v>521</v>
      </c>
      <c r="C326" s="15"/>
      <c r="D326" s="15"/>
      <c r="E326" s="15"/>
      <c r="F326" s="16"/>
      <c r="H326" s="14" t="s">
        <v>522</v>
      </c>
      <c r="I326" s="15"/>
      <c r="J326" s="15"/>
      <c r="K326" s="15"/>
      <c r="L326" s="17"/>
      <c r="M326" s="18"/>
      <c r="N326" s="25">
        <f>SUM(N327:N328)</f>
        <v>-50257921</v>
      </c>
      <c r="O326" s="18" t="s">
        <v>6</v>
      </c>
      <c r="P326" s="25">
        <f>SUM(P327:P328)</f>
        <v>-799477304</v>
      </c>
    </row>
    <row r="327" spans="1:16" ht="15" customHeight="1" x14ac:dyDescent="0.3">
      <c r="B327" s="14"/>
      <c r="C327" s="15" t="s">
        <v>523</v>
      </c>
      <c r="D327" s="15"/>
      <c r="E327" s="15"/>
      <c r="F327" s="16"/>
      <c r="H327" s="14"/>
      <c r="I327" s="15" t="s">
        <v>524</v>
      </c>
      <c r="J327" s="15"/>
      <c r="K327" s="15"/>
      <c r="L327" s="17"/>
      <c r="M327" s="18"/>
      <c r="N327" s="25">
        <v>-50257921</v>
      </c>
      <c r="O327" s="18" t="s">
        <v>6</v>
      </c>
      <c r="P327" s="25">
        <v>-799477304</v>
      </c>
    </row>
    <row r="328" spans="1:16" ht="15" customHeight="1" x14ac:dyDescent="0.3">
      <c r="B328" s="14"/>
      <c r="C328" s="15" t="s">
        <v>525</v>
      </c>
      <c r="D328" s="15"/>
      <c r="E328" s="15"/>
      <c r="F328" s="16"/>
      <c r="H328" s="14"/>
      <c r="I328" s="15" t="s">
        <v>526</v>
      </c>
      <c r="J328" s="15"/>
      <c r="K328" s="15"/>
      <c r="L328" s="17"/>
      <c r="M328" s="18"/>
      <c r="N328" s="25"/>
      <c r="O328" s="18"/>
      <c r="P328" s="25"/>
    </row>
    <row r="329" spans="1:16" ht="15" customHeight="1" x14ac:dyDescent="0.3">
      <c r="B329" s="14" t="s">
        <v>527</v>
      </c>
      <c r="C329" s="15"/>
      <c r="D329" s="15"/>
      <c r="E329" s="15"/>
      <c r="F329" s="16"/>
      <c r="H329" s="14" t="s">
        <v>528</v>
      </c>
      <c r="I329" s="15"/>
      <c r="J329" s="15"/>
      <c r="K329" s="15"/>
      <c r="L329" s="17"/>
      <c r="M329" s="18"/>
      <c r="N329" s="19">
        <f>SUM(N330:N334)</f>
        <v>223789823088</v>
      </c>
      <c r="O329" s="18" t="s">
        <v>6</v>
      </c>
      <c r="P329" s="19">
        <f>SUM(P330:P334)</f>
        <v>203446819369</v>
      </c>
    </row>
    <row r="330" spans="1:16" ht="15" customHeight="1" x14ac:dyDescent="0.3">
      <c r="B330" s="14"/>
      <c r="C330" s="15" t="s">
        <v>529</v>
      </c>
      <c r="D330" s="15"/>
      <c r="E330" s="15"/>
      <c r="F330" s="16"/>
      <c r="H330" s="14"/>
      <c r="I330" s="15" t="s">
        <v>530</v>
      </c>
      <c r="J330" s="15"/>
      <c r="K330" s="15"/>
      <c r="L330" s="17"/>
      <c r="M330" s="18"/>
      <c r="N330" s="19">
        <v>4590393807</v>
      </c>
      <c r="O330" s="18" t="s">
        <v>6</v>
      </c>
      <c r="P330" s="19">
        <v>2740316459</v>
      </c>
    </row>
    <row r="331" spans="1:16" ht="15" customHeight="1" x14ac:dyDescent="0.3">
      <c r="B331" s="14"/>
      <c r="C331" s="15" t="s">
        <v>531</v>
      </c>
      <c r="D331" s="15"/>
      <c r="E331" s="15"/>
      <c r="F331" s="16"/>
      <c r="H331" s="14"/>
      <c r="I331" s="15" t="s">
        <v>532</v>
      </c>
      <c r="J331" s="15"/>
      <c r="K331" s="15"/>
      <c r="L331" s="17"/>
      <c r="M331" s="24"/>
      <c r="N331" s="31">
        <v>2772705581</v>
      </c>
      <c r="O331" s="24" t="s">
        <v>6</v>
      </c>
      <c r="P331" s="31">
        <v>2036521787</v>
      </c>
    </row>
    <row r="332" spans="1:16" ht="15" customHeight="1" x14ac:dyDescent="0.3">
      <c r="B332" s="14"/>
      <c r="C332" s="15" t="s">
        <v>533</v>
      </c>
      <c r="D332" s="15"/>
      <c r="E332" s="15"/>
      <c r="F332" s="16"/>
      <c r="H332" s="14"/>
      <c r="I332" s="15" t="s">
        <v>534</v>
      </c>
      <c r="J332" s="15"/>
      <c r="K332" s="15"/>
      <c r="L332" s="17"/>
      <c r="M332" s="18"/>
      <c r="N332" s="19"/>
      <c r="O332" s="18" t="s">
        <v>6</v>
      </c>
      <c r="P332" s="19"/>
    </row>
    <row r="333" spans="1:16" ht="15" customHeight="1" x14ac:dyDescent="0.3">
      <c r="B333" s="14"/>
      <c r="C333" s="15" t="s">
        <v>535</v>
      </c>
      <c r="D333" s="15"/>
      <c r="E333" s="15"/>
      <c r="F333" s="16"/>
      <c r="H333" s="14"/>
      <c r="I333" s="15" t="s">
        <v>536</v>
      </c>
      <c r="J333" s="15"/>
      <c r="K333" s="15"/>
      <c r="L333" s="17"/>
      <c r="M333" s="18"/>
      <c r="N333" s="19"/>
      <c r="O333" s="18" t="s">
        <v>6</v>
      </c>
      <c r="P333" s="19"/>
    </row>
    <row r="334" spans="1:16" ht="15" customHeight="1" x14ac:dyDescent="0.3">
      <c r="A334" s="26"/>
      <c r="B334" s="14"/>
      <c r="C334" s="15" t="s">
        <v>537</v>
      </c>
      <c r="D334" s="15"/>
      <c r="E334" s="15"/>
      <c r="F334" s="16"/>
      <c r="G334" s="26"/>
      <c r="H334" s="14"/>
      <c r="I334" s="15" t="s">
        <v>538</v>
      </c>
      <c r="J334" s="15"/>
      <c r="K334" s="15"/>
      <c r="L334" s="17"/>
      <c r="M334" s="18"/>
      <c r="N334" s="19">
        <v>216426723700</v>
      </c>
      <c r="O334" s="18"/>
      <c r="P334" s="19">
        <v>198669981123</v>
      </c>
    </row>
    <row r="335" spans="1:16" ht="15" hidden="1" customHeight="1" x14ac:dyDescent="0.3">
      <c r="A335" s="32"/>
      <c r="B335" s="28"/>
      <c r="C335" s="29"/>
      <c r="D335" s="29" t="s">
        <v>539</v>
      </c>
      <c r="E335" s="29"/>
      <c r="F335" s="30"/>
      <c r="G335" s="32"/>
      <c r="H335" s="14"/>
      <c r="I335" s="15"/>
      <c r="J335" s="15" t="s">
        <v>539</v>
      </c>
      <c r="K335" s="15"/>
      <c r="L335" s="17"/>
      <c r="M335" s="18">
        <v>38843777199</v>
      </c>
      <c r="N335" s="19"/>
      <c r="O335" s="18">
        <v>24362146673</v>
      </c>
      <c r="P335" s="19"/>
    </row>
    <row r="336" spans="1:16" ht="15" customHeight="1" x14ac:dyDescent="0.3">
      <c r="B336" s="14" t="s">
        <v>540</v>
      </c>
      <c r="C336" s="15"/>
      <c r="D336" s="15"/>
      <c r="E336" s="15"/>
      <c r="F336" s="16"/>
      <c r="H336" s="14" t="s">
        <v>541</v>
      </c>
      <c r="I336" s="15"/>
      <c r="J336" s="15"/>
      <c r="K336" s="15"/>
      <c r="L336" s="17"/>
      <c r="M336" s="18"/>
      <c r="N336" s="19">
        <f>SUM(N316,N318,N323,N326,N329)</f>
        <v>389713885456</v>
      </c>
      <c r="O336" s="18" t="s">
        <v>6</v>
      </c>
      <c r="P336" s="19">
        <f>SUM(P316,P318,P323,P326,P329)</f>
        <v>372426600674</v>
      </c>
    </row>
    <row r="337" spans="2:16" ht="15" customHeight="1" x14ac:dyDescent="0.3">
      <c r="B337" s="33" t="s">
        <v>542</v>
      </c>
      <c r="C337" s="34"/>
      <c r="D337" s="34"/>
      <c r="E337" s="34"/>
      <c r="F337" s="35"/>
      <c r="H337" s="33" t="s">
        <v>543</v>
      </c>
      <c r="I337" s="34"/>
      <c r="J337" s="34"/>
      <c r="K337" s="34"/>
      <c r="L337" s="36"/>
      <c r="M337" s="37"/>
      <c r="N337" s="38">
        <f>N314+N336</f>
        <v>3123427887944</v>
      </c>
      <c r="O337" s="37" t="s">
        <v>6</v>
      </c>
      <c r="P337" s="38">
        <f>P314+P336</f>
        <v>2669256090784</v>
      </c>
    </row>
    <row r="338" spans="2:16" ht="15" customHeight="1" x14ac:dyDescent="0.3">
      <c r="B338" s="39"/>
      <c r="C338" s="39"/>
      <c r="D338" s="39"/>
      <c r="E338" s="39"/>
      <c r="F338" s="39"/>
      <c r="H338" s="39"/>
      <c r="I338" s="39"/>
      <c r="J338" s="39"/>
      <c r="K338" s="39"/>
      <c r="L338" s="39"/>
      <c r="M338" s="40"/>
      <c r="N338" s="40">
        <f>N203-N314-N336</f>
        <v>0</v>
      </c>
      <c r="O338" s="40"/>
      <c r="P338" s="40">
        <f>P203-P314-P336</f>
        <v>0</v>
      </c>
    </row>
    <row r="339" spans="2:16" ht="15" customHeight="1" x14ac:dyDescent="0.3"/>
  </sheetData>
  <mergeCells count="7">
    <mergeCell ref="H5:P5"/>
    <mergeCell ref="B7:F7"/>
    <mergeCell ref="H7:L7"/>
    <mergeCell ref="M7:N7"/>
    <mergeCell ref="O7:P7"/>
    <mergeCell ref="H2:P2"/>
    <mergeCell ref="H4:P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T137"/>
  <sheetViews>
    <sheetView showGridLines="0" tabSelected="1" zoomScale="115" zoomScaleNormal="115" workbookViewId="0">
      <selection activeCell="R13" sqref="R13"/>
    </sheetView>
  </sheetViews>
  <sheetFormatPr defaultRowHeight="12" x14ac:dyDescent="0.3"/>
  <cols>
    <col min="1" max="1" width="8.625" style="1" customWidth="1"/>
    <col min="2" max="7" width="2.125" style="1" customWidth="1"/>
    <col min="8" max="8" width="50.625" style="1" customWidth="1"/>
    <col min="9" max="9" width="0" style="1" hidden="1" customWidth="1"/>
    <col min="10" max="16" width="6.375" style="1" hidden="1" customWidth="1"/>
    <col min="17" max="20" width="16" style="2" customWidth="1"/>
    <col min="21" max="16384" width="9" style="1"/>
  </cols>
  <sheetData>
    <row r="1" spans="1:20" ht="15" customHeight="1" x14ac:dyDescent="0.3"/>
    <row r="2" spans="1:20" ht="15" customHeight="1" x14ac:dyDescent="0.3">
      <c r="Q2" s="52"/>
      <c r="R2" s="52"/>
      <c r="S2" s="52"/>
      <c r="T2" s="52"/>
    </row>
    <row r="3" spans="1:20" ht="15" customHeight="1" x14ac:dyDescent="0.3">
      <c r="H3" s="41" t="s">
        <v>0</v>
      </c>
      <c r="J3" s="41"/>
      <c r="K3" s="41"/>
      <c r="L3" s="41"/>
      <c r="M3" s="41"/>
      <c r="N3" s="41"/>
      <c r="O3" s="41"/>
      <c r="P3" s="41"/>
    </row>
    <row r="4" spans="1:20" ht="15" customHeight="1" x14ac:dyDescent="0.3">
      <c r="H4" s="41" t="s">
        <v>568</v>
      </c>
      <c r="J4" s="41"/>
      <c r="K4" s="41"/>
      <c r="L4" s="41"/>
      <c r="M4" s="41"/>
      <c r="N4" s="41"/>
      <c r="O4" s="41"/>
      <c r="P4" s="41"/>
      <c r="Q4" s="44"/>
      <c r="R4" s="44"/>
      <c r="S4" s="44"/>
      <c r="T4" s="44"/>
    </row>
    <row r="5" spans="1:20" s="53" customFormat="1" ht="15" customHeight="1" x14ac:dyDescent="0.3">
      <c r="Q5" s="44"/>
      <c r="R5" s="44"/>
      <c r="S5" s="44"/>
      <c r="T5" s="44"/>
    </row>
    <row r="6" spans="1:20" s="5" customFormat="1" ht="15" customHeight="1" x14ac:dyDescent="0.3">
      <c r="B6" s="5" t="s">
        <v>569</v>
      </c>
      <c r="R6" s="6"/>
      <c r="T6" s="6"/>
    </row>
    <row r="7" spans="1:20" ht="15" customHeight="1" x14ac:dyDescent="0.3">
      <c r="A7" s="54"/>
      <c r="B7" s="55"/>
      <c r="C7" s="56"/>
      <c r="D7" s="56"/>
      <c r="E7" s="56"/>
      <c r="F7" s="56"/>
      <c r="G7" s="56"/>
      <c r="H7" s="57"/>
      <c r="J7" s="84"/>
      <c r="K7" s="84"/>
      <c r="L7" s="84"/>
      <c r="M7" s="84"/>
      <c r="N7" s="84"/>
      <c r="O7" s="84"/>
      <c r="P7" s="84"/>
      <c r="Q7" s="50" t="s">
        <v>695</v>
      </c>
      <c r="R7" s="51"/>
      <c r="S7" s="50" t="s">
        <v>696</v>
      </c>
      <c r="T7" s="51"/>
    </row>
    <row r="8" spans="1:20" s="58" customFormat="1" ht="15" customHeight="1" x14ac:dyDescent="0.25">
      <c r="B8" s="59" t="s">
        <v>570</v>
      </c>
      <c r="C8" s="60"/>
      <c r="D8" s="60"/>
      <c r="E8" s="61"/>
      <c r="F8" s="61"/>
      <c r="G8" s="61"/>
      <c r="H8" s="62"/>
      <c r="J8" s="59" t="s">
        <v>697</v>
      </c>
      <c r="K8" s="60"/>
      <c r="L8" s="60"/>
      <c r="M8" s="61"/>
      <c r="N8" s="61"/>
      <c r="O8" s="61"/>
      <c r="P8" s="62"/>
      <c r="Q8" s="63"/>
      <c r="R8" s="64">
        <f>SUM(R9,R19,R29,R34,R39,R42,R45)</f>
        <v>655180452026</v>
      </c>
      <c r="S8" s="63"/>
      <c r="T8" s="64">
        <f>SUM(T9,T19,T29,T34,T39,T42,T45)</f>
        <v>658434663414</v>
      </c>
    </row>
    <row r="9" spans="1:20" ht="15" customHeight="1" x14ac:dyDescent="0.25">
      <c r="B9" s="65"/>
      <c r="C9" s="66" t="s">
        <v>571</v>
      </c>
      <c r="D9" s="66"/>
      <c r="E9" s="67"/>
      <c r="F9" s="67"/>
      <c r="G9" s="67"/>
      <c r="H9" s="68"/>
      <c r="J9" s="65"/>
      <c r="K9" s="66" t="s">
        <v>698</v>
      </c>
      <c r="L9" s="66"/>
      <c r="M9" s="67"/>
      <c r="N9" s="67"/>
      <c r="O9" s="67"/>
      <c r="P9" s="68"/>
      <c r="Q9" s="24"/>
      <c r="R9" s="25">
        <f>SUM(Q10:Q18)</f>
        <v>70333689933</v>
      </c>
      <c r="S9" s="24"/>
      <c r="T9" s="25">
        <f>SUM(S10:S18)</f>
        <v>71056609360</v>
      </c>
    </row>
    <row r="10" spans="1:20" ht="15" customHeight="1" x14ac:dyDescent="0.25">
      <c r="B10" s="65"/>
      <c r="C10" s="66"/>
      <c r="D10" s="66" t="s">
        <v>572</v>
      </c>
      <c r="E10" s="67"/>
      <c r="F10" s="67"/>
      <c r="G10" s="67"/>
      <c r="H10" s="68"/>
      <c r="J10" s="65"/>
      <c r="K10" s="66"/>
      <c r="L10" s="66" t="s">
        <v>699</v>
      </c>
      <c r="M10" s="67"/>
      <c r="N10" s="67"/>
      <c r="O10" s="67"/>
      <c r="P10" s="68"/>
      <c r="Q10" s="24">
        <v>45129157309</v>
      </c>
      <c r="R10" s="25"/>
      <c r="S10" s="24">
        <v>47579642360</v>
      </c>
      <c r="T10" s="25" t="s">
        <v>6</v>
      </c>
    </row>
    <row r="11" spans="1:20" ht="15" customHeight="1" x14ac:dyDescent="0.25">
      <c r="B11" s="65"/>
      <c r="C11" s="66"/>
      <c r="D11" s="66" t="s">
        <v>573</v>
      </c>
      <c r="E11" s="67"/>
      <c r="F11" s="67"/>
      <c r="G11" s="67"/>
      <c r="H11" s="68"/>
      <c r="J11" s="65"/>
      <c r="K11" s="66"/>
      <c r="L11" s="66" t="s">
        <v>700</v>
      </c>
      <c r="M11" s="67"/>
      <c r="N11" s="67"/>
      <c r="O11" s="67"/>
      <c r="P11" s="68"/>
      <c r="Q11" s="24">
        <v>13208203812</v>
      </c>
      <c r="R11" s="25"/>
      <c r="S11" s="24">
        <v>14162512262</v>
      </c>
      <c r="T11" s="25" t="s">
        <v>6</v>
      </c>
    </row>
    <row r="12" spans="1:20" ht="15" customHeight="1" x14ac:dyDescent="0.25">
      <c r="B12" s="65"/>
      <c r="C12" s="66"/>
      <c r="D12" s="66" t="s">
        <v>574</v>
      </c>
      <c r="E12" s="67"/>
      <c r="F12" s="67"/>
      <c r="G12" s="67"/>
      <c r="H12" s="68"/>
      <c r="J12" s="65"/>
      <c r="K12" s="66"/>
      <c r="L12" s="66" t="s">
        <v>701</v>
      </c>
      <c r="M12" s="67"/>
      <c r="N12" s="67"/>
      <c r="O12" s="67"/>
      <c r="P12" s="68"/>
      <c r="Q12" s="24">
        <v>183000000</v>
      </c>
      <c r="R12" s="25"/>
      <c r="S12" s="24">
        <v>55000000</v>
      </c>
      <c r="T12" s="25" t="s">
        <v>6</v>
      </c>
    </row>
    <row r="13" spans="1:20" ht="15" customHeight="1" x14ac:dyDescent="0.25">
      <c r="B13" s="65"/>
      <c r="C13" s="66"/>
      <c r="D13" s="66" t="s">
        <v>575</v>
      </c>
      <c r="E13" s="67"/>
      <c r="F13" s="67"/>
      <c r="G13" s="67"/>
      <c r="H13" s="68"/>
      <c r="J13" s="65"/>
      <c r="K13" s="66"/>
      <c r="L13" s="66" t="s">
        <v>702</v>
      </c>
      <c r="M13" s="67"/>
      <c r="N13" s="67"/>
      <c r="O13" s="67"/>
      <c r="P13" s="68"/>
      <c r="Q13" s="24">
        <v>1841201340</v>
      </c>
      <c r="R13" s="25"/>
      <c r="S13" s="24">
        <v>2178081216</v>
      </c>
      <c r="T13" s="25" t="s">
        <v>6</v>
      </c>
    </row>
    <row r="14" spans="1:20" ht="15" customHeight="1" x14ac:dyDescent="0.25">
      <c r="B14" s="65"/>
      <c r="C14" s="66"/>
      <c r="D14" s="66" t="s">
        <v>576</v>
      </c>
      <c r="E14" s="67"/>
      <c r="F14" s="67"/>
      <c r="G14" s="67"/>
      <c r="H14" s="68"/>
      <c r="J14" s="65"/>
      <c r="K14" s="66"/>
      <c r="L14" s="66" t="s">
        <v>703</v>
      </c>
      <c r="M14" s="67"/>
      <c r="N14" s="67"/>
      <c r="O14" s="67"/>
      <c r="P14" s="68"/>
      <c r="Q14" s="24">
        <v>569699192</v>
      </c>
      <c r="R14" s="25"/>
      <c r="S14" s="24">
        <v>628396364</v>
      </c>
      <c r="T14" s="25" t="s">
        <v>6</v>
      </c>
    </row>
    <row r="15" spans="1:20" ht="15" customHeight="1" x14ac:dyDescent="0.25">
      <c r="B15" s="65"/>
      <c r="C15" s="66"/>
      <c r="D15" s="66" t="s">
        <v>577</v>
      </c>
      <c r="E15" s="67"/>
      <c r="F15" s="67"/>
      <c r="G15" s="67"/>
      <c r="H15" s="68"/>
      <c r="J15" s="65"/>
      <c r="K15" s="66"/>
      <c r="L15" s="66" t="s">
        <v>704</v>
      </c>
      <c r="M15" s="67"/>
      <c r="N15" s="67"/>
      <c r="O15" s="67"/>
      <c r="P15" s="68"/>
      <c r="Q15" s="24">
        <v>7572805269</v>
      </c>
      <c r="R15" s="25"/>
      <c r="S15" s="24">
        <v>4418482719</v>
      </c>
      <c r="T15" s="25" t="s">
        <v>6</v>
      </c>
    </row>
    <row r="16" spans="1:20" ht="15" customHeight="1" x14ac:dyDescent="0.25">
      <c r="B16" s="65"/>
      <c r="C16" s="66"/>
      <c r="D16" s="66" t="s">
        <v>578</v>
      </c>
      <c r="E16" s="67"/>
      <c r="F16" s="67"/>
      <c r="G16" s="67"/>
      <c r="H16" s="68"/>
      <c r="J16" s="65"/>
      <c r="K16" s="66"/>
      <c r="L16" s="66" t="s">
        <v>705</v>
      </c>
      <c r="M16" s="67"/>
      <c r="N16" s="67"/>
      <c r="O16" s="67"/>
      <c r="P16" s="68"/>
      <c r="Q16" s="24">
        <v>0</v>
      </c>
      <c r="R16" s="25"/>
      <c r="S16" s="24"/>
      <c r="T16" s="25" t="s">
        <v>6</v>
      </c>
    </row>
    <row r="17" spans="1:20" ht="15" customHeight="1" x14ac:dyDescent="0.25">
      <c r="B17" s="65"/>
      <c r="C17" s="66"/>
      <c r="D17" s="66" t="s">
        <v>579</v>
      </c>
      <c r="E17" s="67"/>
      <c r="F17" s="67"/>
      <c r="G17" s="67"/>
      <c r="H17" s="68"/>
      <c r="J17" s="65"/>
      <c r="K17" s="66"/>
      <c r="L17" s="66" t="s">
        <v>706</v>
      </c>
      <c r="M17" s="67"/>
      <c r="N17" s="67"/>
      <c r="O17" s="67"/>
      <c r="P17" s="68"/>
      <c r="Q17" s="24">
        <v>0</v>
      </c>
      <c r="R17" s="25"/>
      <c r="S17" s="24">
        <v>5500000</v>
      </c>
      <c r="T17" s="25" t="s">
        <v>6</v>
      </c>
    </row>
    <row r="18" spans="1:20" ht="15" customHeight="1" x14ac:dyDescent="0.25">
      <c r="B18" s="65"/>
      <c r="C18" s="66"/>
      <c r="D18" s="66" t="s">
        <v>580</v>
      </c>
      <c r="E18" s="67"/>
      <c r="F18" s="67"/>
      <c r="G18" s="67"/>
      <c r="H18" s="68"/>
      <c r="J18" s="65"/>
      <c r="K18" s="66"/>
      <c r="L18" s="66" t="s">
        <v>707</v>
      </c>
      <c r="M18" s="67"/>
      <c r="N18" s="67"/>
      <c r="O18" s="67"/>
      <c r="P18" s="68"/>
      <c r="Q18" s="24">
        <v>1829623011</v>
      </c>
      <c r="R18" s="25"/>
      <c r="S18" s="24">
        <v>2028994439</v>
      </c>
      <c r="T18" s="25"/>
    </row>
    <row r="19" spans="1:20" ht="15" customHeight="1" x14ac:dyDescent="0.25">
      <c r="B19" s="65"/>
      <c r="C19" s="66" t="s">
        <v>581</v>
      </c>
      <c r="D19" s="66"/>
      <c r="E19" s="67"/>
      <c r="F19" s="67"/>
      <c r="G19" s="67"/>
      <c r="H19" s="68"/>
      <c r="J19" s="65"/>
      <c r="K19" s="66" t="s">
        <v>708</v>
      </c>
      <c r="L19" s="66"/>
      <c r="M19" s="67"/>
      <c r="N19" s="67"/>
      <c r="O19" s="67"/>
      <c r="P19" s="68"/>
      <c r="Q19" s="24"/>
      <c r="R19" s="25">
        <f>SUM(Q20:Q28)</f>
        <v>182838058213</v>
      </c>
      <c r="S19" s="24"/>
      <c r="T19" s="25">
        <f>SUM(S20:S28)</f>
        <v>117735925716</v>
      </c>
    </row>
    <row r="20" spans="1:20" ht="15" customHeight="1" x14ac:dyDescent="0.25">
      <c r="B20" s="65"/>
      <c r="C20" s="66"/>
      <c r="D20" s="66" t="s">
        <v>582</v>
      </c>
      <c r="E20" s="67"/>
      <c r="F20" s="67"/>
      <c r="G20" s="67"/>
      <c r="H20" s="68"/>
      <c r="J20" s="65"/>
      <c r="K20" s="66"/>
      <c r="L20" s="66" t="s">
        <v>709</v>
      </c>
      <c r="M20" s="67"/>
      <c r="N20" s="67"/>
      <c r="O20" s="67"/>
      <c r="P20" s="68"/>
      <c r="Q20" s="24">
        <v>118124020526</v>
      </c>
      <c r="R20" s="25"/>
      <c r="S20" s="24">
        <v>98793525294</v>
      </c>
      <c r="T20" s="25"/>
    </row>
    <row r="21" spans="1:20" ht="15" customHeight="1" x14ac:dyDescent="0.25">
      <c r="B21" s="65"/>
      <c r="C21" s="66"/>
      <c r="D21" s="66" t="s">
        <v>583</v>
      </c>
      <c r="E21" s="67"/>
      <c r="F21" s="67"/>
      <c r="G21" s="67"/>
      <c r="H21" s="68"/>
      <c r="J21" s="65"/>
      <c r="K21" s="66"/>
      <c r="L21" s="66" t="s">
        <v>710</v>
      </c>
      <c r="M21" s="67"/>
      <c r="N21" s="67"/>
      <c r="O21" s="67"/>
      <c r="P21" s="68"/>
      <c r="Q21" s="24">
        <v>11315657051</v>
      </c>
      <c r="R21" s="25"/>
      <c r="S21" s="24">
        <v>3389741178</v>
      </c>
      <c r="T21" s="25" t="s">
        <v>6</v>
      </c>
    </row>
    <row r="22" spans="1:20" ht="15" customHeight="1" x14ac:dyDescent="0.25">
      <c r="B22" s="65"/>
      <c r="C22" s="66"/>
      <c r="D22" s="66" t="s">
        <v>584</v>
      </c>
      <c r="E22" s="67"/>
      <c r="F22" s="67"/>
      <c r="G22" s="67"/>
      <c r="H22" s="68"/>
      <c r="J22" s="65"/>
      <c r="K22" s="66"/>
      <c r="L22" s="66" t="s">
        <v>711</v>
      </c>
      <c r="M22" s="67"/>
      <c r="N22" s="67"/>
      <c r="O22" s="67"/>
      <c r="P22" s="68"/>
      <c r="Q22" s="24">
        <v>2334340830</v>
      </c>
      <c r="R22" s="25"/>
      <c r="S22" s="24">
        <v>2146266608</v>
      </c>
      <c r="T22" s="25" t="s">
        <v>6</v>
      </c>
    </row>
    <row r="23" spans="1:20" ht="15" customHeight="1" x14ac:dyDescent="0.25">
      <c r="B23" s="65"/>
      <c r="C23" s="66"/>
      <c r="D23" s="66" t="s">
        <v>585</v>
      </c>
      <c r="E23" s="67"/>
      <c r="F23" s="67"/>
      <c r="G23" s="67"/>
      <c r="H23" s="68"/>
      <c r="J23" s="65"/>
      <c r="K23" s="66"/>
      <c r="L23" s="66" t="s">
        <v>712</v>
      </c>
      <c r="M23" s="67"/>
      <c r="N23" s="67"/>
      <c r="O23" s="67"/>
      <c r="P23" s="68"/>
      <c r="Q23" s="24">
        <v>2775384487</v>
      </c>
      <c r="R23" s="25"/>
      <c r="S23" s="24">
        <v>1012392544</v>
      </c>
      <c r="T23" s="25"/>
    </row>
    <row r="24" spans="1:20" ht="15" customHeight="1" x14ac:dyDescent="0.25">
      <c r="B24" s="65"/>
      <c r="C24" s="66"/>
      <c r="D24" s="66" t="s">
        <v>586</v>
      </c>
      <c r="E24" s="67"/>
      <c r="F24" s="67"/>
      <c r="G24" s="67"/>
      <c r="H24" s="68"/>
      <c r="J24" s="65"/>
      <c r="K24" s="66"/>
      <c r="L24" s="66" t="s">
        <v>713</v>
      </c>
      <c r="M24" s="67"/>
      <c r="N24" s="67"/>
      <c r="O24" s="67"/>
      <c r="P24" s="68"/>
      <c r="Q24" s="24">
        <v>1577409204</v>
      </c>
      <c r="R24" s="25"/>
      <c r="S24" s="24">
        <v>127198663</v>
      </c>
      <c r="T24" s="25"/>
    </row>
    <row r="25" spans="1:20" ht="15" customHeight="1" x14ac:dyDescent="0.25">
      <c r="B25" s="65"/>
      <c r="C25" s="66"/>
      <c r="D25" s="66" t="s">
        <v>587</v>
      </c>
      <c r="E25" s="67"/>
      <c r="F25" s="67"/>
      <c r="G25" s="67"/>
      <c r="H25" s="68"/>
      <c r="J25" s="65"/>
      <c r="K25" s="66"/>
      <c r="L25" s="66" t="s">
        <v>714</v>
      </c>
      <c r="M25" s="67"/>
      <c r="N25" s="67"/>
      <c r="O25" s="67"/>
      <c r="P25" s="68"/>
      <c r="Q25" s="24">
        <v>41097556899</v>
      </c>
      <c r="R25" s="25"/>
      <c r="S25" s="24">
        <v>6932146250</v>
      </c>
      <c r="T25" s="25"/>
    </row>
    <row r="26" spans="1:20" ht="15" customHeight="1" x14ac:dyDescent="0.25">
      <c r="B26" s="65"/>
      <c r="C26" s="66"/>
      <c r="D26" s="66" t="s">
        <v>588</v>
      </c>
      <c r="E26" s="67"/>
      <c r="F26" s="67"/>
      <c r="G26" s="67"/>
      <c r="H26" s="68"/>
      <c r="J26" s="65"/>
      <c r="K26" s="66"/>
      <c r="L26" s="66" t="s">
        <v>715</v>
      </c>
      <c r="M26" s="67"/>
      <c r="N26" s="67"/>
      <c r="O26" s="67"/>
      <c r="P26" s="68"/>
      <c r="Q26" s="24">
        <v>0</v>
      </c>
      <c r="R26" s="25"/>
      <c r="S26" s="24"/>
      <c r="T26" s="25" t="s">
        <v>6</v>
      </c>
    </row>
    <row r="27" spans="1:20" ht="15" customHeight="1" x14ac:dyDescent="0.25">
      <c r="B27" s="65"/>
      <c r="C27" s="66"/>
      <c r="D27" s="66" t="s">
        <v>589</v>
      </c>
      <c r="E27" s="67"/>
      <c r="F27" s="67"/>
      <c r="G27" s="67"/>
      <c r="H27" s="68"/>
      <c r="J27" s="65"/>
      <c r="K27" s="66"/>
      <c r="L27" s="66" t="s">
        <v>716</v>
      </c>
      <c r="M27" s="67"/>
      <c r="N27" s="67"/>
      <c r="O27" s="67"/>
      <c r="P27" s="68"/>
      <c r="Q27" s="24">
        <v>345916500</v>
      </c>
      <c r="R27" s="25"/>
      <c r="S27" s="24">
        <v>35797900</v>
      </c>
      <c r="T27" s="25"/>
    </row>
    <row r="28" spans="1:20" ht="15" customHeight="1" x14ac:dyDescent="0.25">
      <c r="B28" s="65"/>
      <c r="C28" s="66"/>
      <c r="D28" s="66" t="s">
        <v>590</v>
      </c>
      <c r="E28" s="67"/>
      <c r="F28" s="67"/>
      <c r="G28" s="67"/>
      <c r="H28" s="68"/>
      <c r="J28" s="65"/>
      <c r="K28" s="66"/>
      <c r="L28" s="66" t="s">
        <v>717</v>
      </c>
      <c r="M28" s="67"/>
      <c r="N28" s="67"/>
      <c r="O28" s="67"/>
      <c r="P28" s="68"/>
      <c r="Q28" s="24">
        <v>5267772716</v>
      </c>
      <c r="R28" s="25"/>
      <c r="S28" s="24">
        <v>5298857279</v>
      </c>
      <c r="T28" s="25"/>
    </row>
    <row r="29" spans="1:20" ht="15" customHeight="1" x14ac:dyDescent="0.25">
      <c r="B29" s="65"/>
      <c r="C29" s="66" t="s">
        <v>591</v>
      </c>
      <c r="D29" s="66"/>
      <c r="E29" s="67"/>
      <c r="F29" s="67"/>
      <c r="G29" s="67"/>
      <c r="H29" s="68"/>
      <c r="J29" s="65"/>
      <c r="K29" s="66" t="s">
        <v>718</v>
      </c>
      <c r="L29" s="66"/>
      <c r="M29" s="67"/>
      <c r="N29" s="67"/>
      <c r="O29" s="67"/>
      <c r="P29" s="68"/>
      <c r="Q29" s="24"/>
      <c r="R29" s="25">
        <f>SUM(Q30:Q33)</f>
        <v>327400205840</v>
      </c>
      <c r="S29" s="24"/>
      <c r="T29" s="25">
        <f>SUM(S30:S33)</f>
        <v>392529040173</v>
      </c>
    </row>
    <row r="30" spans="1:20" ht="15" customHeight="1" x14ac:dyDescent="0.25">
      <c r="A30" s="69"/>
      <c r="B30" s="65"/>
      <c r="C30" s="66"/>
      <c r="D30" s="66" t="s">
        <v>592</v>
      </c>
      <c r="E30" s="67"/>
      <c r="F30" s="67"/>
      <c r="G30" s="67"/>
      <c r="H30" s="68"/>
      <c r="J30" s="65"/>
      <c r="K30" s="66"/>
      <c r="L30" s="66" t="s">
        <v>719</v>
      </c>
      <c r="M30" s="67"/>
      <c r="N30" s="67"/>
      <c r="O30" s="67"/>
      <c r="P30" s="68"/>
      <c r="Q30" s="24">
        <v>322869598718</v>
      </c>
      <c r="R30" s="25"/>
      <c r="S30" s="24">
        <v>388021399404</v>
      </c>
      <c r="T30" s="25" t="s">
        <v>6</v>
      </c>
    </row>
    <row r="31" spans="1:20" ht="15" customHeight="1" x14ac:dyDescent="0.25">
      <c r="A31" s="69"/>
      <c r="B31" s="65"/>
      <c r="C31" s="66"/>
      <c r="D31" s="66" t="s">
        <v>593</v>
      </c>
      <c r="E31" s="67"/>
      <c r="F31" s="67"/>
      <c r="G31" s="67"/>
      <c r="H31" s="68"/>
      <c r="J31" s="65"/>
      <c r="K31" s="66"/>
      <c r="L31" s="66" t="s">
        <v>720</v>
      </c>
      <c r="M31" s="67"/>
      <c r="N31" s="67"/>
      <c r="O31" s="67"/>
      <c r="P31" s="68"/>
      <c r="Q31" s="24">
        <v>2131897613</v>
      </c>
      <c r="R31" s="25"/>
      <c r="S31" s="24">
        <v>4462492472</v>
      </c>
      <c r="T31" s="25"/>
    </row>
    <row r="32" spans="1:20" ht="15" customHeight="1" x14ac:dyDescent="0.25">
      <c r="A32" s="69"/>
      <c r="B32" s="65"/>
      <c r="C32" s="66"/>
      <c r="D32" s="66" t="s">
        <v>594</v>
      </c>
      <c r="E32" s="67"/>
      <c r="F32" s="67"/>
      <c r="G32" s="67"/>
      <c r="H32" s="68"/>
      <c r="J32" s="65"/>
      <c r="K32" s="66"/>
      <c r="L32" s="66" t="s">
        <v>721</v>
      </c>
      <c r="M32" s="67"/>
      <c r="N32" s="67"/>
      <c r="O32" s="67"/>
      <c r="P32" s="68"/>
      <c r="Q32" s="24">
        <v>1132440020</v>
      </c>
      <c r="R32" s="25"/>
      <c r="S32" s="24">
        <v>10678</v>
      </c>
      <c r="T32" s="25" t="s">
        <v>6</v>
      </c>
    </row>
    <row r="33" spans="1:20" ht="15" customHeight="1" x14ac:dyDescent="0.25">
      <c r="A33" s="69"/>
      <c r="B33" s="65"/>
      <c r="C33" s="66"/>
      <c r="D33" s="66" t="s">
        <v>595</v>
      </c>
      <c r="E33" s="67"/>
      <c r="F33" s="67"/>
      <c r="G33" s="67"/>
      <c r="H33" s="68"/>
      <c r="J33" s="65"/>
      <c r="K33" s="66"/>
      <c r="L33" s="66" t="s">
        <v>722</v>
      </c>
      <c r="M33" s="67"/>
      <c r="N33" s="67"/>
      <c r="O33" s="67"/>
      <c r="P33" s="68"/>
      <c r="Q33" s="24">
        <v>1266269489</v>
      </c>
      <c r="R33" s="25"/>
      <c r="S33" s="24">
        <v>45137619</v>
      </c>
      <c r="T33" s="25"/>
    </row>
    <row r="34" spans="1:20" ht="15" customHeight="1" x14ac:dyDescent="0.25">
      <c r="B34" s="65"/>
      <c r="C34" s="66" t="s">
        <v>596</v>
      </c>
      <c r="D34" s="66"/>
      <c r="E34" s="67"/>
      <c r="F34" s="67"/>
      <c r="G34" s="67"/>
      <c r="H34" s="68"/>
      <c r="J34" s="65"/>
      <c r="K34" s="66" t="s">
        <v>723</v>
      </c>
      <c r="L34" s="66"/>
      <c r="M34" s="67"/>
      <c r="N34" s="67"/>
      <c r="O34" s="67"/>
      <c r="P34" s="68"/>
      <c r="Q34" s="24"/>
      <c r="R34" s="25">
        <f>SUM(Q35:Q38)</f>
        <v>60484666197</v>
      </c>
      <c r="S34" s="24"/>
      <c r="T34" s="25">
        <f>SUM(S35:S38)</f>
        <v>64446343171</v>
      </c>
    </row>
    <row r="35" spans="1:20" ht="15" customHeight="1" x14ac:dyDescent="0.25">
      <c r="B35" s="65"/>
      <c r="C35" s="66"/>
      <c r="D35" s="66" t="s">
        <v>597</v>
      </c>
      <c r="E35" s="67"/>
      <c r="F35" s="67"/>
      <c r="G35" s="67"/>
      <c r="H35" s="68"/>
      <c r="J35" s="65"/>
      <c r="K35" s="66"/>
      <c r="L35" s="66" t="s">
        <v>724</v>
      </c>
      <c r="M35" s="67"/>
      <c r="N35" s="67"/>
      <c r="O35" s="67"/>
      <c r="P35" s="68"/>
      <c r="Q35" s="24">
        <v>2181982284</v>
      </c>
      <c r="R35" s="25"/>
      <c r="S35" s="24">
        <v>2460224360</v>
      </c>
      <c r="T35" s="25" t="s">
        <v>6</v>
      </c>
    </row>
    <row r="36" spans="1:20" ht="15" customHeight="1" x14ac:dyDescent="0.25">
      <c r="B36" s="65"/>
      <c r="C36" s="66"/>
      <c r="D36" s="66" t="s">
        <v>598</v>
      </c>
      <c r="E36" s="67"/>
      <c r="F36" s="67"/>
      <c r="G36" s="67"/>
      <c r="H36" s="68"/>
      <c r="J36" s="65"/>
      <c r="K36" s="66"/>
      <c r="L36" s="66" t="s">
        <v>725</v>
      </c>
      <c r="M36" s="67"/>
      <c r="N36" s="67"/>
      <c r="O36" s="67"/>
      <c r="P36" s="68"/>
      <c r="Q36" s="24">
        <v>26810851224</v>
      </c>
      <c r="R36" s="25"/>
      <c r="S36" s="24">
        <v>30451612189</v>
      </c>
      <c r="T36" s="25" t="s">
        <v>6</v>
      </c>
    </row>
    <row r="37" spans="1:20" ht="15" customHeight="1" x14ac:dyDescent="0.25">
      <c r="A37" s="32"/>
      <c r="B37" s="65"/>
      <c r="C37" s="66"/>
      <c r="D37" s="66" t="s">
        <v>599</v>
      </c>
      <c r="E37" s="67"/>
      <c r="F37" s="67"/>
      <c r="G37" s="67"/>
      <c r="H37" s="68"/>
      <c r="J37" s="65"/>
      <c r="K37" s="66"/>
      <c r="L37" s="66" t="s">
        <v>726</v>
      </c>
      <c r="M37" s="67"/>
      <c r="N37" s="67"/>
      <c r="O37" s="67"/>
      <c r="P37" s="68"/>
      <c r="Q37" s="24">
        <v>30845242086</v>
      </c>
      <c r="R37" s="25"/>
      <c r="S37" s="24">
        <v>29331041334</v>
      </c>
      <c r="T37" s="25" t="s">
        <v>6</v>
      </c>
    </row>
    <row r="38" spans="1:20" ht="15" customHeight="1" x14ac:dyDescent="0.25">
      <c r="B38" s="65"/>
      <c r="C38" s="66"/>
      <c r="D38" s="66" t="s">
        <v>600</v>
      </c>
      <c r="E38" s="67"/>
      <c r="F38" s="67"/>
      <c r="G38" s="67"/>
      <c r="H38" s="68"/>
      <c r="J38" s="65"/>
      <c r="K38" s="66"/>
      <c r="L38" s="66" t="s">
        <v>727</v>
      </c>
      <c r="M38" s="67"/>
      <c r="N38" s="67"/>
      <c r="O38" s="67"/>
      <c r="P38" s="68"/>
      <c r="Q38" s="24">
        <v>646590603</v>
      </c>
      <c r="R38" s="25"/>
      <c r="S38" s="24">
        <v>2203465288</v>
      </c>
      <c r="T38" s="25" t="s">
        <v>6</v>
      </c>
    </row>
    <row r="39" spans="1:20" ht="15" customHeight="1" x14ac:dyDescent="0.25">
      <c r="B39" s="65"/>
      <c r="C39" s="66" t="s">
        <v>601</v>
      </c>
      <c r="D39" s="66"/>
      <c r="E39" s="67"/>
      <c r="F39" s="67"/>
      <c r="G39" s="67"/>
      <c r="H39" s="68"/>
      <c r="J39" s="65"/>
      <c r="K39" s="66" t="s">
        <v>728</v>
      </c>
      <c r="L39" s="66"/>
      <c r="M39" s="67"/>
      <c r="N39" s="67"/>
      <c r="O39" s="67"/>
      <c r="P39" s="68"/>
      <c r="Q39" s="24"/>
      <c r="R39" s="25">
        <v>0</v>
      </c>
      <c r="S39" s="24"/>
      <c r="T39" s="25">
        <f>SUM(S40:S41)</f>
        <v>0</v>
      </c>
    </row>
    <row r="40" spans="1:20" ht="15" customHeight="1" x14ac:dyDescent="0.25">
      <c r="B40" s="65"/>
      <c r="C40" s="66"/>
      <c r="D40" s="66" t="s">
        <v>602</v>
      </c>
      <c r="E40" s="67"/>
      <c r="F40" s="67"/>
      <c r="G40" s="67"/>
      <c r="H40" s="68"/>
      <c r="J40" s="65"/>
      <c r="K40" s="66"/>
      <c r="L40" s="66" t="s">
        <v>729</v>
      </c>
      <c r="M40" s="67"/>
      <c r="N40" s="67"/>
      <c r="O40" s="67"/>
      <c r="P40" s="68"/>
      <c r="Q40" s="24"/>
      <c r="R40" s="25"/>
      <c r="S40" s="24"/>
      <c r="T40" s="25" t="s">
        <v>6</v>
      </c>
    </row>
    <row r="41" spans="1:20" ht="15" customHeight="1" x14ac:dyDescent="0.25">
      <c r="B41" s="65"/>
      <c r="C41" s="66"/>
      <c r="D41" s="66" t="s">
        <v>603</v>
      </c>
      <c r="E41" s="67"/>
      <c r="F41" s="67"/>
      <c r="G41" s="67"/>
      <c r="H41" s="68"/>
      <c r="J41" s="65"/>
      <c r="K41" s="66"/>
      <c r="L41" s="66" t="s">
        <v>730</v>
      </c>
      <c r="M41" s="67"/>
      <c r="N41" s="67"/>
      <c r="O41" s="67"/>
      <c r="P41" s="68"/>
      <c r="Q41" s="24"/>
      <c r="R41" s="25"/>
      <c r="S41" s="24"/>
      <c r="T41" s="25"/>
    </row>
    <row r="42" spans="1:20" ht="15" customHeight="1" x14ac:dyDescent="0.25">
      <c r="B42" s="65"/>
      <c r="C42" s="66" t="s">
        <v>604</v>
      </c>
      <c r="D42" s="66"/>
      <c r="E42" s="67"/>
      <c r="F42" s="67"/>
      <c r="G42" s="67"/>
      <c r="H42" s="68"/>
      <c r="J42" s="65"/>
      <c r="K42" s="66" t="s">
        <v>731</v>
      </c>
      <c r="L42" s="66"/>
      <c r="M42" s="67"/>
      <c r="N42" s="67"/>
      <c r="O42" s="67"/>
      <c r="P42" s="68"/>
      <c r="Q42" s="24"/>
      <c r="R42" s="25">
        <f>SUM(Q43:Q44)</f>
        <v>12387320935</v>
      </c>
      <c r="S42" s="24"/>
      <c r="T42" s="25">
        <f>SUM(S43:S44)</f>
        <v>7249148637</v>
      </c>
    </row>
    <row r="43" spans="1:20" ht="15" customHeight="1" x14ac:dyDescent="0.25">
      <c r="B43" s="65"/>
      <c r="C43" s="66"/>
      <c r="D43" s="66" t="s">
        <v>605</v>
      </c>
      <c r="E43" s="67"/>
      <c r="F43" s="67"/>
      <c r="G43" s="67"/>
      <c r="H43" s="68"/>
      <c r="J43" s="65"/>
      <c r="K43" s="66"/>
      <c r="L43" s="66" t="s">
        <v>732</v>
      </c>
      <c r="M43" s="67"/>
      <c r="N43" s="67"/>
      <c r="O43" s="67"/>
      <c r="P43" s="68"/>
      <c r="Q43" s="24">
        <v>2540997925</v>
      </c>
      <c r="R43" s="25"/>
      <c r="S43" s="24">
        <v>3313623669</v>
      </c>
      <c r="T43" s="25" t="s">
        <v>6</v>
      </c>
    </row>
    <row r="44" spans="1:20" ht="15" customHeight="1" x14ac:dyDescent="0.25">
      <c r="B44" s="65"/>
      <c r="C44" s="66"/>
      <c r="D44" s="66" t="s">
        <v>606</v>
      </c>
      <c r="E44" s="67"/>
      <c r="F44" s="67"/>
      <c r="G44" s="67"/>
      <c r="H44" s="68"/>
      <c r="J44" s="65"/>
      <c r="K44" s="66"/>
      <c r="L44" s="66" t="s">
        <v>733</v>
      </c>
      <c r="M44" s="67"/>
      <c r="N44" s="67"/>
      <c r="O44" s="67"/>
      <c r="P44" s="68"/>
      <c r="Q44" s="24">
        <v>9846323010</v>
      </c>
      <c r="R44" s="25"/>
      <c r="S44" s="24">
        <v>3935524968</v>
      </c>
      <c r="T44" s="25" t="s">
        <v>6</v>
      </c>
    </row>
    <row r="45" spans="1:20" ht="15" customHeight="1" x14ac:dyDescent="0.25">
      <c r="B45" s="70"/>
      <c r="C45" s="71" t="s">
        <v>607</v>
      </c>
      <c r="D45" s="71"/>
      <c r="E45" s="67"/>
      <c r="F45" s="67"/>
      <c r="G45" s="67"/>
      <c r="H45" s="68"/>
      <c r="J45" s="70"/>
      <c r="K45" s="71" t="s">
        <v>734</v>
      </c>
      <c r="L45" s="71"/>
      <c r="M45" s="67"/>
      <c r="N45" s="67"/>
      <c r="O45" s="67"/>
      <c r="P45" s="68"/>
      <c r="Q45" s="24"/>
      <c r="R45" s="25">
        <f>SUM(Q46:Q50)</f>
        <v>1736510908</v>
      </c>
      <c r="S45" s="24"/>
      <c r="T45" s="25">
        <f>SUM(S46:S50)</f>
        <v>5417596357</v>
      </c>
    </row>
    <row r="46" spans="1:20" ht="15" customHeight="1" x14ac:dyDescent="0.25">
      <c r="B46" s="70"/>
      <c r="C46" s="71"/>
      <c r="D46" s="71" t="s">
        <v>608</v>
      </c>
      <c r="E46" s="67"/>
      <c r="F46" s="67"/>
      <c r="G46" s="67"/>
      <c r="H46" s="68"/>
      <c r="J46" s="70"/>
      <c r="K46" s="71"/>
      <c r="L46" s="71" t="s">
        <v>735</v>
      </c>
      <c r="M46" s="67"/>
      <c r="N46" s="67"/>
      <c r="O46" s="67"/>
      <c r="P46" s="68"/>
      <c r="Q46" s="24">
        <v>956776153</v>
      </c>
      <c r="R46" s="25"/>
      <c r="S46" s="24">
        <v>1180615560</v>
      </c>
      <c r="T46" s="25" t="s">
        <v>6</v>
      </c>
    </row>
    <row r="47" spans="1:20" ht="15" customHeight="1" x14ac:dyDescent="0.25">
      <c r="B47" s="70"/>
      <c r="C47" s="71"/>
      <c r="D47" s="71" t="s">
        <v>609</v>
      </c>
      <c r="E47" s="67"/>
      <c r="F47" s="67"/>
      <c r="G47" s="67"/>
      <c r="H47" s="68"/>
      <c r="J47" s="70"/>
      <c r="K47" s="71"/>
      <c r="L47" s="71" t="s">
        <v>736</v>
      </c>
      <c r="M47" s="67"/>
      <c r="N47" s="67"/>
      <c r="O47" s="67"/>
      <c r="P47" s="68"/>
      <c r="Q47" s="24">
        <v>584390955</v>
      </c>
      <c r="R47" s="25"/>
      <c r="S47" s="24">
        <v>3974763193</v>
      </c>
      <c r="T47" s="25"/>
    </row>
    <row r="48" spans="1:20" ht="15" customHeight="1" x14ac:dyDescent="0.25">
      <c r="B48" s="70"/>
      <c r="C48" s="71"/>
      <c r="D48" s="71" t="s">
        <v>610</v>
      </c>
      <c r="E48" s="67"/>
      <c r="F48" s="67"/>
      <c r="G48" s="67"/>
      <c r="H48" s="68"/>
      <c r="J48" s="70"/>
      <c r="K48" s="71"/>
      <c r="L48" s="71" t="s">
        <v>737</v>
      </c>
      <c r="M48" s="67"/>
      <c r="N48" s="67"/>
      <c r="O48" s="67"/>
      <c r="P48" s="68"/>
      <c r="Q48" s="24">
        <v>142943800</v>
      </c>
      <c r="R48" s="25"/>
      <c r="S48" s="24">
        <v>153350324</v>
      </c>
      <c r="T48" s="25"/>
    </row>
    <row r="49" spans="2:20" ht="15" customHeight="1" x14ac:dyDescent="0.25">
      <c r="B49" s="70"/>
      <c r="C49" s="71"/>
      <c r="D49" s="71" t="s">
        <v>611</v>
      </c>
      <c r="E49" s="67"/>
      <c r="F49" s="67"/>
      <c r="G49" s="67"/>
      <c r="H49" s="68"/>
      <c r="J49" s="70"/>
      <c r="K49" s="71"/>
      <c r="L49" s="71" t="s">
        <v>738</v>
      </c>
      <c r="M49" s="67"/>
      <c r="N49" s="67"/>
      <c r="O49" s="67"/>
      <c r="P49" s="68"/>
      <c r="Q49" s="24">
        <v>0</v>
      </c>
      <c r="R49" s="25"/>
      <c r="S49" s="24">
        <v>108867280</v>
      </c>
      <c r="T49" s="25" t="s">
        <v>6</v>
      </c>
    </row>
    <row r="50" spans="2:20" ht="15" customHeight="1" x14ac:dyDescent="0.25">
      <c r="B50" s="70"/>
      <c r="C50" s="71"/>
      <c r="D50" s="71" t="s">
        <v>612</v>
      </c>
      <c r="E50" s="67"/>
      <c r="F50" s="67"/>
      <c r="G50" s="67"/>
      <c r="H50" s="68"/>
      <c r="J50" s="70"/>
      <c r="K50" s="71"/>
      <c r="L50" s="71" t="s">
        <v>739</v>
      </c>
      <c r="M50" s="67"/>
      <c r="N50" s="67"/>
      <c r="O50" s="67"/>
      <c r="P50" s="68"/>
      <c r="Q50" s="24">
        <v>52400000</v>
      </c>
      <c r="R50" s="25"/>
      <c r="S50" s="24"/>
      <c r="T50" s="25"/>
    </row>
    <row r="51" spans="2:20" ht="15" customHeight="1" x14ac:dyDescent="0.25">
      <c r="B51" s="70" t="s">
        <v>613</v>
      </c>
      <c r="C51" s="71"/>
      <c r="D51" s="71"/>
      <c r="E51" s="67"/>
      <c r="F51" s="67"/>
      <c r="G51" s="67"/>
      <c r="H51" s="68"/>
      <c r="J51" s="70" t="s">
        <v>740</v>
      </c>
      <c r="K51" s="71"/>
      <c r="L51" s="71"/>
      <c r="M51" s="67"/>
      <c r="N51" s="67"/>
      <c r="O51" s="67"/>
      <c r="P51" s="68"/>
      <c r="Q51" s="24"/>
      <c r="R51" s="25">
        <f>SUM(R52,R59,R69,R74,R78,R81,R84,R108)</f>
        <v>604060539128</v>
      </c>
      <c r="S51" s="24"/>
      <c r="T51" s="25">
        <f>SUM(T52,T59,T69,T74,T78,T81,T84,T108)</f>
        <v>626248352352</v>
      </c>
    </row>
    <row r="52" spans="2:20" ht="15" customHeight="1" x14ac:dyDescent="0.25">
      <c r="B52" s="70"/>
      <c r="C52" s="71" t="s">
        <v>614</v>
      </c>
      <c r="D52" s="71"/>
      <c r="E52" s="67"/>
      <c r="F52" s="67"/>
      <c r="G52" s="67"/>
      <c r="H52" s="68"/>
      <c r="J52" s="70"/>
      <c r="K52" s="71" t="s">
        <v>741</v>
      </c>
      <c r="L52" s="71"/>
      <c r="M52" s="67"/>
      <c r="N52" s="67"/>
      <c r="O52" s="67"/>
      <c r="P52" s="68"/>
      <c r="Q52" s="24"/>
      <c r="R52" s="25">
        <f>SUM(Q53:Q58)</f>
        <v>23069011104</v>
      </c>
      <c r="S52" s="24"/>
      <c r="T52" s="25">
        <f>SUM(S53:S58)</f>
        <v>24666697271</v>
      </c>
    </row>
    <row r="53" spans="2:20" ht="15" customHeight="1" x14ac:dyDescent="0.25">
      <c r="B53" s="70"/>
      <c r="C53" s="71"/>
      <c r="D53" s="71" t="s">
        <v>615</v>
      </c>
      <c r="E53" s="67"/>
      <c r="F53" s="67"/>
      <c r="G53" s="67"/>
      <c r="H53" s="68"/>
      <c r="J53" s="70"/>
      <c r="K53" s="71"/>
      <c r="L53" s="71" t="s">
        <v>742</v>
      </c>
      <c r="M53" s="67"/>
      <c r="N53" s="67"/>
      <c r="O53" s="67"/>
      <c r="P53" s="68"/>
      <c r="Q53" s="24">
        <v>17842859837</v>
      </c>
      <c r="R53" s="25"/>
      <c r="S53" s="24">
        <v>19423582427</v>
      </c>
      <c r="T53" s="25" t="s">
        <v>6</v>
      </c>
    </row>
    <row r="54" spans="2:20" ht="15" customHeight="1" x14ac:dyDescent="0.25">
      <c r="B54" s="70"/>
      <c r="C54" s="71"/>
      <c r="D54" s="71" t="s">
        <v>616</v>
      </c>
      <c r="E54" s="67"/>
      <c r="F54" s="67"/>
      <c r="G54" s="67"/>
      <c r="H54" s="68"/>
      <c r="J54" s="70"/>
      <c r="K54" s="71"/>
      <c r="L54" s="71" t="s">
        <v>743</v>
      </c>
      <c r="M54" s="67"/>
      <c r="N54" s="67"/>
      <c r="O54" s="67"/>
      <c r="P54" s="68"/>
      <c r="Q54" s="24">
        <v>284091909</v>
      </c>
      <c r="R54" s="25"/>
      <c r="S54" s="24">
        <v>149975627</v>
      </c>
      <c r="T54" s="25" t="s">
        <v>6</v>
      </c>
    </row>
    <row r="55" spans="2:20" ht="15" customHeight="1" x14ac:dyDescent="0.25">
      <c r="B55" s="70"/>
      <c r="C55" s="71"/>
      <c r="D55" s="71" t="s">
        <v>617</v>
      </c>
      <c r="E55" s="67"/>
      <c r="F55" s="67"/>
      <c r="G55" s="67"/>
      <c r="H55" s="68"/>
      <c r="J55" s="70"/>
      <c r="K55" s="71"/>
      <c r="L55" s="71" t="s">
        <v>744</v>
      </c>
      <c r="M55" s="67"/>
      <c r="N55" s="67"/>
      <c r="O55" s="67"/>
      <c r="P55" s="68"/>
      <c r="Q55" s="24">
        <v>0</v>
      </c>
      <c r="R55" s="25"/>
      <c r="S55" s="24"/>
      <c r="T55" s="25"/>
    </row>
    <row r="56" spans="2:20" ht="15" customHeight="1" x14ac:dyDescent="0.25">
      <c r="B56" s="70"/>
      <c r="C56" s="71"/>
      <c r="D56" s="71" t="s">
        <v>618</v>
      </c>
      <c r="E56" s="67"/>
      <c r="F56" s="67"/>
      <c r="G56" s="67"/>
      <c r="H56" s="68"/>
      <c r="J56" s="70"/>
      <c r="K56" s="71"/>
      <c r="L56" s="71" t="s">
        <v>745</v>
      </c>
      <c r="M56" s="67"/>
      <c r="N56" s="67"/>
      <c r="O56" s="67"/>
      <c r="P56" s="68"/>
      <c r="Q56" s="24">
        <v>136495614</v>
      </c>
      <c r="R56" s="25"/>
      <c r="S56" s="24">
        <v>95554729</v>
      </c>
      <c r="T56" s="25" t="s">
        <v>6</v>
      </c>
    </row>
    <row r="57" spans="2:20" ht="15" customHeight="1" x14ac:dyDescent="0.25">
      <c r="B57" s="70"/>
      <c r="C57" s="71"/>
      <c r="D57" s="71" t="s">
        <v>619</v>
      </c>
      <c r="E57" s="67"/>
      <c r="F57" s="67"/>
      <c r="G57" s="67"/>
      <c r="H57" s="68"/>
      <c r="J57" s="70"/>
      <c r="K57" s="71"/>
      <c r="L57" s="71" t="s">
        <v>746</v>
      </c>
      <c r="M57" s="67"/>
      <c r="N57" s="67"/>
      <c r="O57" s="67"/>
      <c r="P57" s="68"/>
      <c r="Q57" s="24">
        <v>203122859</v>
      </c>
      <c r="R57" s="25"/>
      <c r="S57" s="24">
        <v>244165814</v>
      </c>
      <c r="T57" s="25"/>
    </row>
    <row r="58" spans="2:20" ht="15" customHeight="1" x14ac:dyDescent="0.25">
      <c r="B58" s="70"/>
      <c r="C58" s="71"/>
      <c r="D58" s="71" t="s">
        <v>620</v>
      </c>
      <c r="E58" s="67"/>
      <c r="F58" s="67"/>
      <c r="G58" s="67"/>
      <c r="H58" s="68"/>
      <c r="J58" s="70"/>
      <c r="K58" s="71"/>
      <c r="L58" s="71" t="s">
        <v>747</v>
      </c>
      <c r="M58" s="67"/>
      <c r="N58" s="67"/>
      <c r="O58" s="67"/>
      <c r="P58" s="68"/>
      <c r="Q58" s="24">
        <v>4602440885</v>
      </c>
      <c r="R58" s="25"/>
      <c r="S58" s="24">
        <v>4753418674</v>
      </c>
      <c r="T58" s="25" t="s">
        <v>6</v>
      </c>
    </row>
    <row r="59" spans="2:20" ht="15" customHeight="1" x14ac:dyDescent="0.25">
      <c r="B59" s="70"/>
      <c r="C59" s="71" t="s">
        <v>621</v>
      </c>
      <c r="D59" s="71"/>
      <c r="E59" s="67"/>
      <c r="F59" s="67"/>
      <c r="G59" s="67"/>
      <c r="H59" s="68"/>
      <c r="J59" s="70"/>
      <c r="K59" s="71" t="s">
        <v>748</v>
      </c>
      <c r="L59" s="71"/>
      <c r="M59" s="67"/>
      <c r="N59" s="67"/>
      <c r="O59" s="67"/>
      <c r="P59" s="68"/>
      <c r="Q59" s="24"/>
      <c r="R59" s="25">
        <f>SUM(Q60:Q68)</f>
        <v>116418133638</v>
      </c>
      <c r="S59" s="24"/>
      <c r="T59" s="25">
        <f>SUM(S60:S68)</f>
        <v>111407719843</v>
      </c>
    </row>
    <row r="60" spans="2:20" ht="15" customHeight="1" x14ac:dyDescent="0.25">
      <c r="B60" s="70"/>
      <c r="C60" s="71"/>
      <c r="D60" s="71" t="s">
        <v>622</v>
      </c>
      <c r="E60" s="67"/>
      <c r="F60" s="67"/>
      <c r="G60" s="67"/>
      <c r="H60" s="68"/>
      <c r="J60" s="70"/>
      <c r="K60" s="71"/>
      <c r="L60" s="71" t="s">
        <v>749</v>
      </c>
      <c r="M60" s="67"/>
      <c r="N60" s="67"/>
      <c r="O60" s="67"/>
      <c r="P60" s="68"/>
      <c r="Q60" s="24">
        <v>78377366045</v>
      </c>
      <c r="R60" s="25"/>
      <c r="S60" s="24">
        <v>82555699708</v>
      </c>
      <c r="T60" s="25" t="s">
        <v>6</v>
      </c>
    </row>
    <row r="61" spans="2:20" ht="15" customHeight="1" x14ac:dyDescent="0.25">
      <c r="B61" s="70"/>
      <c r="C61" s="71"/>
      <c r="D61" s="71" t="s">
        <v>623</v>
      </c>
      <c r="E61" s="67"/>
      <c r="F61" s="67"/>
      <c r="G61" s="67"/>
      <c r="H61" s="68"/>
      <c r="J61" s="70"/>
      <c r="K61" s="71"/>
      <c r="L61" s="71" t="s">
        <v>750</v>
      </c>
      <c r="M61" s="67"/>
      <c r="N61" s="67"/>
      <c r="O61" s="67"/>
      <c r="P61" s="68"/>
      <c r="Q61" s="24">
        <v>8802096711</v>
      </c>
      <c r="R61" s="25"/>
      <c r="S61" s="24">
        <v>9943352941</v>
      </c>
      <c r="T61" s="25" t="s">
        <v>6</v>
      </c>
    </row>
    <row r="62" spans="2:20" ht="15" customHeight="1" x14ac:dyDescent="0.25">
      <c r="B62" s="70"/>
      <c r="C62" s="71"/>
      <c r="D62" s="71" t="s">
        <v>624</v>
      </c>
      <c r="E62" s="67"/>
      <c r="F62" s="67"/>
      <c r="G62" s="67"/>
      <c r="H62" s="68"/>
      <c r="J62" s="70"/>
      <c r="K62" s="71"/>
      <c r="L62" s="71" t="s">
        <v>751</v>
      </c>
      <c r="M62" s="67"/>
      <c r="N62" s="67"/>
      <c r="O62" s="67"/>
      <c r="P62" s="68"/>
      <c r="Q62" s="24">
        <v>286821885</v>
      </c>
      <c r="R62" s="25"/>
      <c r="S62" s="24">
        <v>259704927</v>
      </c>
      <c r="T62" s="25" t="s">
        <v>6</v>
      </c>
    </row>
    <row r="63" spans="2:20" ht="15" customHeight="1" x14ac:dyDescent="0.25">
      <c r="B63" s="70"/>
      <c r="C63" s="71"/>
      <c r="D63" s="71" t="s">
        <v>625</v>
      </c>
      <c r="E63" s="67"/>
      <c r="F63" s="67"/>
      <c r="G63" s="67"/>
      <c r="H63" s="68"/>
      <c r="J63" s="70"/>
      <c r="K63" s="71"/>
      <c r="L63" s="71" t="s">
        <v>752</v>
      </c>
      <c r="M63" s="67"/>
      <c r="N63" s="67"/>
      <c r="O63" s="67"/>
      <c r="P63" s="68"/>
      <c r="Q63" s="24">
        <v>21672496781</v>
      </c>
      <c r="R63" s="25"/>
      <c r="S63" s="24">
        <v>16872063224</v>
      </c>
      <c r="T63" s="25"/>
    </row>
    <row r="64" spans="2:20" ht="15" customHeight="1" x14ac:dyDescent="0.25">
      <c r="B64" s="70"/>
      <c r="C64" s="71"/>
      <c r="D64" s="71" t="s">
        <v>626</v>
      </c>
      <c r="E64" s="67"/>
      <c r="F64" s="67"/>
      <c r="G64" s="67"/>
      <c r="H64" s="68"/>
      <c r="J64" s="70"/>
      <c r="K64" s="71"/>
      <c r="L64" s="71" t="s">
        <v>753</v>
      </c>
      <c r="M64" s="67"/>
      <c r="N64" s="67"/>
      <c r="O64" s="67"/>
      <c r="P64" s="68"/>
      <c r="Q64" s="24">
        <v>669545665</v>
      </c>
      <c r="R64" s="25"/>
      <c r="S64" s="24">
        <v>520348601</v>
      </c>
      <c r="T64" s="25"/>
    </row>
    <row r="65" spans="1:20" ht="15" customHeight="1" x14ac:dyDescent="0.25">
      <c r="B65" s="70"/>
      <c r="C65" s="71"/>
      <c r="D65" s="71" t="s">
        <v>627</v>
      </c>
      <c r="E65" s="67"/>
      <c r="F65" s="67"/>
      <c r="G65" s="67"/>
      <c r="H65" s="68"/>
      <c r="J65" s="70"/>
      <c r="K65" s="71"/>
      <c r="L65" s="71" t="s">
        <v>754</v>
      </c>
      <c r="M65" s="67"/>
      <c r="N65" s="67"/>
      <c r="O65" s="67"/>
      <c r="P65" s="68"/>
      <c r="Q65" s="24">
        <v>4307364494</v>
      </c>
      <c r="R65" s="25"/>
      <c r="S65" s="24">
        <v>1255711042</v>
      </c>
      <c r="T65" s="25"/>
    </row>
    <row r="66" spans="1:20" ht="15" customHeight="1" x14ac:dyDescent="0.25">
      <c r="B66" s="70"/>
      <c r="C66" s="71"/>
      <c r="D66" s="71" t="s">
        <v>628</v>
      </c>
      <c r="E66" s="67"/>
      <c r="F66" s="67"/>
      <c r="G66" s="67"/>
      <c r="H66" s="68"/>
      <c r="J66" s="70"/>
      <c r="K66" s="71"/>
      <c r="L66" s="71" t="s">
        <v>755</v>
      </c>
      <c r="M66" s="67"/>
      <c r="N66" s="67"/>
      <c r="O66" s="67"/>
      <c r="P66" s="68"/>
      <c r="Q66" s="24">
        <v>0</v>
      </c>
      <c r="R66" s="25"/>
      <c r="S66" s="24"/>
      <c r="T66" s="25" t="s">
        <v>6</v>
      </c>
    </row>
    <row r="67" spans="1:20" ht="15" customHeight="1" x14ac:dyDescent="0.25">
      <c r="B67" s="70"/>
      <c r="C67" s="71"/>
      <c r="D67" s="71" t="s">
        <v>629</v>
      </c>
      <c r="E67" s="67"/>
      <c r="F67" s="67"/>
      <c r="G67" s="67"/>
      <c r="H67" s="68"/>
      <c r="J67" s="70"/>
      <c r="K67" s="71"/>
      <c r="L67" s="71" t="s">
        <v>756</v>
      </c>
      <c r="M67" s="67"/>
      <c r="N67" s="67"/>
      <c r="O67" s="67"/>
      <c r="P67" s="68"/>
      <c r="Q67" s="24">
        <v>4277265</v>
      </c>
      <c r="R67" s="25"/>
      <c r="S67" s="24">
        <v>839400</v>
      </c>
      <c r="T67" s="25" t="s">
        <v>6</v>
      </c>
    </row>
    <row r="68" spans="1:20" ht="15" customHeight="1" x14ac:dyDescent="0.25">
      <c r="B68" s="70"/>
      <c r="C68" s="71"/>
      <c r="D68" s="71" t="s">
        <v>630</v>
      </c>
      <c r="E68" s="67"/>
      <c r="F68" s="67"/>
      <c r="G68" s="67"/>
      <c r="H68" s="68"/>
      <c r="J68" s="70"/>
      <c r="K68" s="71"/>
      <c r="L68" s="71" t="s">
        <v>757</v>
      </c>
      <c r="M68" s="67"/>
      <c r="N68" s="67"/>
      <c r="O68" s="67"/>
      <c r="P68" s="68"/>
      <c r="Q68" s="24">
        <v>2298164792</v>
      </c>
      <c r="R68" s="25"/>
      <c r="S68" s="24"/>
      <c r="T68" s="25"/>
    </row>
    <row r="69" spans="1:20" ht="15" customHeight="1" x14ac:dyDescent="0.25">
      <c r="B69" s="70"/>
      <c r="C69" s="71" t="s">
        <v>631</v>
      </c>
      <c r="D69" s="71"/>
      <c r="E69" s="67"/>
      <c r="F69" s="67"/>
      <c r="G69" s="67"/>
      <c r="H69" s="68"/>
      <c r="J69" s="70"/>
      <c r="K69" s="71" t="s">
        <v>758</v>
      </c>
      <c r="L69" s="71"/>
      <c r="M69" s="67"/>
      <c r="N69" s="67"/>
      <c r="O69" s="67"/>
      <c r="P69" s="68"/>
      <c r="Q69" s="24"/>
      <c r="R69" s="25">
        <f>SUM(Q70:Q73)</f>
        <v>333138547791</v>
      </c>
      <c r="S69" s="24"/>
      <c r="T69" s="25">
        <f>SUM(S70:S73)</f>
        <v>362143118573</v>
      </c>
    </row>
    <row r="70" spans="1:20" ht="15" customHeight="1" x14ac:dyDescent="0.25">
      <c r="A70" s="69"/>
      <c r="B70" s="70"/>
      <c r="C70" s="71"/>
      <c r="D70" s="66" t="s">
        <v>632</v>
      </c>
      <c r="E70" s="67"/>
      <c r="F70" s="67"/>
      <c r="G70" s="67"/>
      <c r="H70" s="68"/>
      <c r="J70" s="70"/>
      <c r="K70" s="71"/>
      <c r="L70" s="71" t="s">
        <v>759</v>
      </c>
      <c r="M70" s="67"/>
      <c r="N70" s="67"/>
      <c r="O70" s="67"/>
      <c r="P70" s="68"/>
      <c r="Q70" s="24">
        <v>327078310571</v>
      </c>
      <c r="R70" s="25"/>
      <c r="S70" s="24">
        <v>357746855954</v>
      </c>
      <c r="T70" s="25" t="s">
        <v>6</v>
      </c>
    </row>
    <row r="71" spans="1:20" ht="15" customHeight="1" x14ac:dyDescent="0.25">
      <c r="A71" s="69"/>
      <c r="B71" s="70"/>
      <c r="C71" s="71"/>
      <c r="D71" s="66" t="s">
        <v>633</v>
      </c>
      <c r="E71" s="67"/>
      <c r="F71" s="67"/>
      <c r="G71" s="67"/>
      <c r="H71" s="68"/>
      <c r="J71" s="70"/>
      <c r="K71" s="71"/>
      <c r="L71" s="71" t="s">
        <v>760</v>
      </c>
      <c r="M71" s="67"/>
      <c r="N71" s="67"/>
      <c r="O71" s="67"/>
      <c r="P71" s="68"/>
      <c r="Q71" s="24">
        <v>4624614869</v>
      </c>
      <c r="R71" s="25"/>
      <c r="S71" s="24">
        <v>3763202876</v>
      </c>
      <c r="T71" s="25"/>
    </row>
    <row r="72" spans="1:20" ht="15" customHeight="1" x14ac:dyDescent="0.25">
      <c r="A72" s="69"/>
      <c r="B72" s="70"/>
      <c r="C72" s="71"/>
      <c r="D72" s="66" t="s">
        <v>634</v>
      </c>
      <c r="E72" s="67"/>
      <c r="F72" s="67"/>
      <c r="G72" s="67"/>
      <c r="H72" s="68"/>
      <c r="J72" s="70"/>
      <c r="K72" s="71"/>
      <c r="L72" s="71" t="s">
        <v>761</v>
      </c>
      <c r="M72" s="67"/>
      <c r="N72" s="67"/>
      <c r="O72" s="67"/>
      <c r="P72" s="68"/>
      <c r="Q72" s="24">
        <v>1370169187</v>
      </c>
      <c r="R72" s="25"/>
      <c r="S72" s="24">
        <v>101394</v>
      </c>
      <c r="T72" s="25" t="s">
        <v>6</v>
      </c>
    </row>
    <row r="73" spans="1:20" ht="15" customHeight="1" x14ac:dyDescent="0.25">
      <c r="A73" s="69"/>
      <c r="B73" s="70"/>
      <c r="C73" s="71"/>
      <c r="D73" s="66" t="s">
        <v>635</v>
      </c>
      <c r="E73" s="67"/>
      <c r="F73" s="67"/>
      <c r="G73" s="67"/>
      <c r="H73" s="68"/>
      <c r="J73" s="70"/>
      <c r="K73" s="71"/>
      <c r="L73" s="71" t="s">
        <v>762</v>
      </c>
      <c r="M73" s="67"/>
      <c r="N73" s="67"/>
      <c r="O73" s="67"/>
      <c r="P73" s="68"/>
      <c r="Q73" s="24">
        <v>65453164</v>
      </c>
      <c r="R73" s="25"/>
      <c r="S73" s="24">
        <v>632958349</v>
      </c>
      <c r="T73" s="25"/>
    </row>
    <row r="74" spans="1:20" ht="15" customHeight="1" x14ac:dyDescent="0.25">
      <c r="B74" s="70"/>
      <c r="C74" s="71" t="s">
        <v>636</v>
      </c>
      <c r="D74" s="71"/>
      <c r="E74" s="67"/>
      <c r="F74" s="67"/>
      <c r="G74" s="67"/>
      <c r="H74" s="68"/>
      <c r="J74" s="70"/>
      <c r="K74" s="71" t="s">
        <v>763</v>
      </c>
      <c r="L74" s="71"/>
      <c r="M74" s="67"/>
      <c r="N74" s="67"/>
      <c r="O74" s="67"/>
      <c r="P74" s="68"/>
      <c r="Q74" s="24"/>
      <c r="R74" s="25">
        <f>SUM(Q75:Q77)</f>
        <v>24834923109</v>
      </c>
      <c r="S74" s="24"/>
      <c r="T74" s="25">
        <f>SUM(S75:S77)</f>
        <v>28485642188</v>
      </c>
    </row>
    <row r="75" spans="1:20" ht="15" customHeight="1" x14ac:dyDescent="0.25">
      <c r="B75" s="70"/>
      <c r="C75" s="71"/>
      <c r="D75" s="71" t="s">
        <v>637</v>
      </c>
      <c r="E75" s="67"/>
      <c r="F75" s="67"/>
      <c r="G75" s="67"/>
      <c r="H75" s="68"/>
      <c r="J75" s="70"/>
      <c r="K75" s="71"/>
      <c r="L75" s="71" t="s">
        <v>764</v>
      </c>
      <c r="M75" s="67"/>
      <c r="N75" s="67"/>
      <c r="O75" s="67"/>
      <c r="P75" s="68"/>
      <c r="Q75" s="24">
        <v>3069515232</v>
      </c>
      <c r="R75" s="25"/>
      <c r="S75" s="24">
        <v>3102776224</v>
      </c>
      <c r="T75" s="25" t="s">
        <v>6</v>
      </c>
    </row>
    <row r="76" spans="1:20" ht="15" customHeight="1" x14ac:dyDescent="0.25">
      <c r="B76" s="70"/>
      <c r="C76" s="71"/>
      <c r="D76" s="71" t="s">
        <v>638</v>
      </c>
      <c r="E76" s="67"/>
      <c r="F76" s="67"/>
      <c r="G76" s="67"/>
      <c r="H76" s="68"/>
      <c r="J76" s="70"/>
      <c r="K76" s="71"/>
      <c r="L76" s="71" t="s">
        <v>765</v>
      </c>
      <c r="M76" s="67"/>
      <c r="N76" s="67"/>
      <c r="O76" s="67"/>
      <c r="P76" s="68"/>
      <c r="Q76" s="24">
        <v>21709588368</v>
      </c>
      <c r="R76" s="25"/>
      <c r="S76" s="24">
        <v>25333229123</v>
      </c>
      <c r="T76" s="25" t="s">
        <v>6</v>
      </c>
    </row>
    <row r="77" spans="1:20" ht="15" customHeight="1" x14ac:dyDescent="0.25">
      <c r="B77" s="70"/>
      <c r="C77" s="71"/>
      <c r="D77" s="71" t="s">
        <v>639</v>
      </c>
      <c r="E77" s="67"/>
      <c r="F77" s="67"/>
      <c r="G77" s="67"/>
      <c r="H77" s="68"/>
      <c r="J77" s="70"/>
      <c r="K77" s="71"/>
      <c r="L77" s="71" t="s">
        <v>766</v>
      </c>
      <c r="M77" s="67"/>
      <c r="N77" s="67"/>
      <c r="O77" s="67"/>
      <c r="P77" s="68"/>
      <c r="Q77" s="24">
        <v>55819509</v>
      </c>
      <c r="R77" s="25"/>
      <c r="S77" s="24">
        <v>49636841</v>
      </c>
      <c r="T77" s="25" t="s">
        <v>6</v>
      </c>
    </row>
    <row r="78" spans="1:20" ht="15" customHeight="1" x14ac:dyDescent="0.25">
      <c r="B78" s="70"/>
      <c r="C78" s="71" t="s">
        <v>640</v>
      </c>
      <c r="D78" s="71"/>
      <c r="E78" s="67"/>
      <c r="F78" s="67"/>
      <c r="G78" s="67"/>
      <c r="H78" s="68"/>
      <c r="J78" s="70"/>
      <c r="K78" s="71" t="s">
        <v>767</v>
      </c>
      <c r="L78" s="71"/>
      <c r="M78" s="67"/>
      <c r="N78" s="67"/>
      <c r="O78" s="67"/>
      <c r="P78" s="68"/>
      <c r="Q78" s="24"/>
      <c r="R78" s="25">
        <f>SUM(Q79:Q80)</f>
        <v>0</v>
      </c>
      <c r="S78" s="24"/>
      <c r="T78" s="25">
        <f>SUM(S79:S80)</f>
        <v>2535735566</v>
      </c>
    </row>
    <row r="79" spans="1:20" ht="15" customHeight="1" x14ac:dyDescent="0.25">
      <c r="B79" s="70"/>
      <c r="C79" s="71"/>
      <c r="D79" s="71" t="s">
        <v>641</v>
      </c>
      <c r="E79" s="67"/>
      <c r="F79" s="67"/>
      <c r="G79" s="67"/>
      <c r="H79" s="68"/>
      <c r="J79" s="70"/>
      <c r="K79" s="71"/>
      <c r="L79" s="71" t="s">
        <v>768</v>
      </c>
      <c r="M79" s="67"/>
      <c r="N79" s="67"/>
      <c r="O79" s="67"/>
      <c r="P79" s="68"/>
      <c r="Q79" s="24"/>
      <c r="R79" s="25"/>
      <c r="S79" s="24"/>
      <c r="T79" s="25" t="s">
        <v>6</v>
      </c>
    </row>
    <row r="80" spans="1:20" ht="15" customHeight="1" x14ac:dyDescent="0.25">
      <c r="B80" s="70"/>
      <c r="C80" s="71"/>
      <c r="D80" s="71" t="s">
        <v>642</v>
      </c>
      <c r="E80" s="67"/>
      <c r="F80" s="67"/>
      <c r="G80" s="67"/>
      <c r="H80" s="68"/>
      <c r="J80" s="70"/>
      <c r="K80" s="71"/>
      <c r="L80" s="71" t="s">
        <v>769</v>
      </c>
      <c r="M80" s="67"/>
      <c r="N80" s="67"/>
      <c r="O80" s="67"/>
      <c r="P80" s="68"/>
      <c r="Q80" s="24">
        <v>0</v>
      </c>
      <c r="R80" s="25"/>
      <c r="S80" s="24">
        <v>2535735566</v>
      </c>
      <c r="T80" s="25" t="s">
        <v>6</v>
      </c>
    </row>
    <row r="81" spans="2:20" ht="15" customHeight="1" x14ac:dyDescent="0.25">
      <c r="B81" s="70"/>
      <c r="C81" s="71" t="s">
        <v>643</v>
      </c>
      <c r="D81" s="71"/>
      <c r="E81" s="67"/>
      <c r="F81" s="67"/>
      <c r="G81" s="67"/>
      <c r="H81" s="68"/>
      <c r="J81" s="70"/>
      <c r="K81" s="71" t="s">
        <v>770</v>
      </c>
      <c r="L81" s="71"/>
      <c r="M81" s="67"/>
      <c r="N81" s="67"/>
      <c r="O81" s="67"/>
      <c r="P81" s="68"/>
      <c r="Q81" s="24"/>
      <c r="R81" s="25">
        <f>SUM(Q82:Q83)</f>
        <v>11839497179</v>
      </c>
      <c r="S81" s="24"/>
      <c r="T81" s="25">
        <f>SUM(S82:S83)</f>
        <v>7091312143</v>
      </c>
    </row>
    <row r="82" spans="2:20" ht="15" customHeight="1" x14ac:dyDescent="0.25">
      <c r="B82" s="70"/>
      <c r="C82" s="71"/>
      <c r="D82" s="71" t="s">
        <v>644</v>
      </c>
      <c r="E82" s="67"/>
      <c r="F82" s="67"/>
      <c r="G82" s="67"/>
      <c r="H82" s="68"/>
      <c r="J82" s="70"/>
      <c r="K82" s="71"/>
      <c r="L82" s="71" t="s">
        <v>771</v>
      </c>
      <c r="M82" s="67"/>
      <c r="N82" s="67"/>
      <c r="O82" s="67"/>
      <c r="P82" s="68"/>
      <c r="Q82" s="24">
        <v>1227598788</v>
      </c>
      <c r="R82" s="25"/>
      <c r="S82" s="24">
        <v>3239702166</v>
      </c>
      <c r="T82" s="25" t="s">
        <v>6</v>
      </c>
    </row>
    <row r="83" spans="2:20" ht="15" customHeight="1" x14ac:dyDescent="0.25">
      <c r="B83" s="70"/>
      <c r="C83" s="71"/>
      <c r="D83" s="71" t="s">
        <v>645</v>
      </c>
      <c r="E83" s="67"/>
      <c r="F83" s="67"/>
      <c r="G83" s="67"/>
      <c r="H83" s="68"/>
      <c r="J83" s="70"/>
      <c r="K83" s="71"/>
      <c r="L83" s="71" t="s">
        <v>772</v>
      </c>
      <c r="M83" s="67"/>
      <c r="N83" s="67"/>
      <c r="O83" s="67"/>
      <c r="P83" s="68"/>
      <c r="Q83" s="24">
        <v>10611898391</v>
      </c>
      <c r="R83" s="25"/>
      <c r="S83" s="24">
        <v>3851609977</v>
      </c>
      <c r="T83" s="25" t="s">
        <v>6</v>
      </c>
    </row>
    <row r="84" spans="2:20" ht="15" customHeight="1" x14ac:dyDescent="0.25">
      <c r="B84" s="70"/>
      <c r="C84" s="71" t="s">
        <v>646</v>
      </c>
      <c r="D84" s="71"/>
      <c r="E84" s="67"/>
      <c r="F84" s="67"/>
      <c r="G84" s="67"/>
      <c r="H84" s="68"/>
      <c r="J84" s="70"/>
      <c r="K84" s="71" t="s">
        <v>773</v>
      </c>
      <c r="L84" s="71"/>
      <c r="M84" s="67"/>
      <c r="N84" s="67"/>
      <c r="O84" s="67"/>
      <c r="P84" s="68"/>
      <c r="Q84" s="24"/>
      <c r="R84" s="25">
        <f>SUM(Q85:Q107)</f>
        <v>91771995409</v>
      </c>
      <c r="S84" s="24"/>
      <c r="T84" s="25">
        <f>SUM(S85:S107)</f>
        <v>89170576057</v>
      </c>
    </row>
    <row r="85" spans="2:20" ht="15" hidden="1" customHeight="1" x14ac:dyDescent="0.25">
      <c r="B85" s="72"/>
      <c r="C85" s="73"/>
      <c r="D85" s="73" t="s">
        <v>647</v>
      </c>
      <c r="E85" s="74"/>
      <c r="F85" s="74"/>
      <c r="G85" s="74"/>
      <c r="H85" s="75"/>
      <c r="J85" s="70"/>
      <c r="K85" s="71"/>
      <c r="L85" s="71" t="s">
        <v>647</v>
      </c>
      <c r="M85" s="67"/>
      <c r="N85" s="67"/>
      <c r="O85" s="67"/>
      <c r="P85" s="68"/>
      <c r="Q85" s="24">
        <v>40386007022</v>
      </c>
      <c r="R85" s="25"/>
      <c r="S85" s="24">
        <v>35273664744</v>
      </c>
      <c r="T85" s="25"/>
    </row>
    <row r="86" spans="2:20" ht="15" hidden="1" customHeight="1" x14ac:dyDescent="0.25">
      <c r="B86" s="72"/>
      <c r="C86" s="73"/>
      <c r="D86" s="73" t="s">
        <v>648</v>
      </c>
      <c r="E86" s="74"/>
      <c r="F86" s="74"/>
      <c r="G86" s="74"/>
      <c r="H86" s="75"/>
      <c r="J86" s="70"/>
      <c r="K86" s="71"/>
      <c r="L86" s="71" t="s">
        <v>648</v>
      </c>
      <c r="M86" s="67"/>
      <c r="N86" s="67"/>
      <c r="O86" s="67"/>
      <c r="P86" s="68"/>
      <c r="Q86" s="24">
        <v>2483230810</v>
      </c>
      <c r="R86" s="25"/>
      <c r="S86" s="24">
        <v>2507936290</v>
      </c>
      <c r="T86" s="25"/>
    </row>
    <row r="87" spans="2:20" ht="15" hidden="1" customHeight="1" x14ac:dyDescent="0.25">
      <c r="B87" s="72"/>
      <c r="C87" s="73"/>
      <c r="D87" s="73" t="s">
        <v>649</v>
      </c>
      <c r="E87" s="74"/>
      <c r="F87" s="74"/>
      <c r="G87" s="74"/>
      <c r="H87" s="75"/>
      <c r="J87" s="70"/>
      <c r="K87" s="71"/>
      <c r="L87" s="71" t="s">
        <v>649</v>
      </c>
      <c r="M87" s="67"/>
      <c r="N87" s="67"/>
      <c r="O87" s="67"/>
      <c r="P87" s="68"/>
      <c r="Q87" s="24">
        <v>11864869058</v>
      </c>
      <c r="R87" s="25"/>
      <c r="S87" s="24">
        <v>10754272070</v>
      </c>
      <c r="T87" s="25"/>
    </row>
    <row r="88" spans="2:20" ht="15" hidden="1" customHeight="1" x14ac:dyDescent="0.25">
      <c r="B88" s="72"/>
      <c r="C88" s="73"/>
      <c r="D88" s="73" t="s">
        <v>650</v>
      </c>
      <c r="E88" s="74"/>
      <c r="F88" s="74"/>
      <c r="G88" s="74"/>
      <c r="H88" s="75"/>
      <c r="J88" s="70"/>
      <c r="K88" s="71"/>
      <c r="L88" s="71" t="s">
        <v>650</v>
      </c>
      <c r="M88" s="67"/>
      <c r="N88" s="67"/>
      <c r="O88" s="67"/>
      <c r="P88" s="68"/>
      <c r="Q88" s="24">
        <v>6640374205</v>
      </c>
      <c r="R88" s="25"/>
      <c r="S88" s="24">
        <v>7337920673</v>
      </c>
      <c r="T88" s="25"/>
    </row>
    <row r="89" spans="2:20" ht="15" hidden="1" customHeight="1" x14ac:dyDescent="0.25">
      <c r="B89" s="72"/>
      <c r="C89" s="73"/>
      <c r="D89" s="73" t="s">
        <v>651</v>
      </c>
      <c r="E89" s="74"/>
      <c r="F89" s="74"/>
      <c r="G89" s="74"/>
      <c r="H89" s="75"/>
      <c r="J89" s="70"/>
      <c r="K89" s="71"/>
      <c r="L89" s="71" t="s">
        <v>651</v>
      </c>
      <c r="M89" s="67"/>
      <c r="N89" s="67"/>
      <c r="O89" s="67"/>
      <c r="P89" s="68"/>
      <c r="Q89" s="24">
        <v>4687610319</v>
      </c>
      <c r="R89" s="25"/>
      <c r="S89" s="24">
        <v>4858410284</v>
      </c>
      <c r="T89" s="25"/>
    </row>
    <row r="90" spans="2:20" ht="15" hidden="1" customHeight="1" x14ac:dyDescent="0.25">
      <c r="B90" s="72"/>
      <c r="C90" s="73"/>
      <c r="D90" s="73" t="s">
        <v>652</v>
      </c>
      <c r="E90" s="74"/>
      <c r="F90" s="74"/>
      <c r="G90" s="74"/>
      <c r="H90" s="75"/>
      <c r="J90" s="70"/>
      <c r="K90" s="71"/>
      <c r="L90" s="71" t="s">
        <v>652</v>
      </c>
      <c r="M90" s="67"/>
      <c r="N90" s="67"/>
      <c r="O90" s="67"/>
      <c r="P90" s="68"/>
      <c r="Q90" s="24">
        <v>5256090525</v>
      </c>
      <c r="R90" s="25"/>
      <c r="S90" s="24">
        <v>5769046003</v>
      </c>
      <c r="T90" s="25"/>
    </row>
    <row r="91" spans="2:20" ht="15" hidden="1" customHeight="1" x14ac:dyDescent="0.25">
      <c r="B91" s="72"/>
      <c r="C91" s="73"/>
      <c r="D91" s="73" t="s">
        <v>653</v>
      </c>
      <c r="E91" s="74"/>
      <c r="F91" s="74"/>
      <c r="G91" s="74"/>
      <c r="H91" s="75"/>
      <c r="J91" s="70"/>
      <c r="K91" s="71"/>
      <c r="L91" s="71" t="s">
        <v>653</v>
      </c>
      <c r="M91" s="67"/>
      <c r="N91" s="67"/>
      <c r="O91" s="67"/>
      <c r="P91" s="68"/>
      <c r="Q91" s="24">
        <v>2263455486</v>
      </c>
      <c r="R91" s="25"/>
      <c r="S91" s="24">
        <v>2451240574</v>
      </c>
      <c r="T91" s="25"/>
    </row>
    <row r="92" spans="2:20" ht="15" hidden="1" customHeight="1" x14ac:dyDescent="0.25">
      <c r="B92" s="72"/>
      <c r="C92" s="73"/>
      <c r="D92" s="73" t="s">
        <v>654</v>
      </c>
      <c r="E92" s="74"/>
      <c r="F92" s="74"/>
      <c r="G92" s="74"/>
      <c r="H92" s="75"/>
      <c r="J92" s="70"/>
      <c r="K92" s="71"/>
      <c r="L92" s="71" t="s">
        <v>654</v>
      </c>
      <c r="M92" s="67"/>
      <c r="N92" s="67"/>
      <c r="O92" s="67"/>
      <c r="P92" s="68"/>
      <c r="Q92" s="24">
        <v>1499209015</v>
      </c>
      <c r="R92" s="25"/>
      <c r="S92" s="24">
        <v>946311876</v>
      </c>
      <c r="T92" s="25"/>
    </row>
    <row r="93" spans="2:20" ht="15" hidden="1" customHeight="1" x14ac:dyDescent="0.25">
      <c r="B93" s="72"/>
      <c r="C93" s="73"/>
      <c r="D93" s="73" t="s">
        <v>655</v>
      </c>
      <c r="E93" s="74"/>
      <c r="F93" s="74"/>
      <c r="G93" s="74"/>
      <c r="H93" s="75"/>
      <c r="J93" s="70"/>
      <c r="K93" s="71"/>
      <c r="L93" s="71" t="s">
        <v>655</v>
      </c>
      <c r="M93" s="67"/>
      <c r="N93" s="67"/>
      <c r="O93" s="67"/>
      <c r="P93" s="68"/>
      <c r="Q93" s="24">
        <v>2020248161</v>
      </c>
      <c r="R93" s="25"/>
      <c r="S93" s="24">
        <v>2732343780</v>
      </c>
      <c r="T93" s="25"/>
    </row>
    <row r="94" spans="2:20" ht="15" hidden="1" customHeight="1" x14ac:dyDescent="0.25">
      <c r="B94" s="72"/>
      <c r="C94" s="73"/>
      <c r="D94" s="73" t="s">
        <v>656</v>
      </c>
      <c r="E94" s="74"/>
      <c r="F94" s="74"/>
      <c r="G94" s="74"/>
      <c r="H94" s="75"/>
      <c r="J94" s="70"/>
      <c r="K94" s="71"/>
      <c r="L94" s="71" t="s">
        <v>656</v>
      </c>
      <c r="M94" s="67"/>
      <c r="N94" s="67"/>
      <c r="O94" s="67"/>
      <c r="P94" s="68"/>
      <c r="Q94" s="24">
        <v>165544416</v>
      </c>
      <c r="R94" s="25"/>
      <c r="S94" s="24">
        <v>165428505</v>
      </c>
      <c r="T94" s="25"/>
    </row>
    <row r="95" spans="2:20" ht="15" hidden="1" customHeight="1" x14ac:dyDescent="0.25">
      <c r="B95" s="72"/>
      <c r="C95" s="73"/>
      <c r="D95" s="73" t="s">
        <v>657</v>
      </c>
      <c r="E95" s="74"/>
      <c r="F95" s="74"/>
      <c r="G95" s="74"/>
      <c r="H95" s="75"/>
      <c r="J95" s="70"/>
      <c r="K95" s="71"/>
      <c r="L95" s="71" t="s">
        <v>657</v>
      </c>
      <c r="M95" s="67"/>
      <c r="N95" s="67"/>
      <c r="O95" s="67"/>
      <c r="P95" s="68"/>
      <c r="Q95" s="24">
        <v>103442594</v>
      </c>
      <c r="R95" s="25"/>
      <c r="S95" s="24">
        <v>64885019</v>
      </c>
      <c r="T95" s="25"/>
    </row>
    <row r="96" spans="2:20" ht="15" hidden="1" customHeight="1" x14ac:dyDescent="0.25">
      <c r="B96" s="72"/>
      <c r="C96" s="73"/>
      <c r="D96" s="73" t="s">
        <v>658</v>
      </c>
      <c r="E96" s="74"/>
      <c r="F96" s="74"/>
      <c r="G96" s="74"/>
      <c r="H96" s="75"/>
      <c r="J96" s="70"/>
      <c r="K96" s="71"/>
      <c r="L96" s="71" t="s">
        <v>658</v>
      </c>
      <c r="M96" s="67"/>
      <c r="N96" s="67"/>
      <c r="O96" s="67"/>
      <c r="P96" s="68"/>
      <c r="Q96" s="24">
        <v>4126141437</v>
      </c>
      <c r="R96" s="25"/>
      <c r="S96" s="24">
        <v>5982962599</v>
      </c>
      <c r="T96" s="25"/>
    </row>
    <row r="97" spans="2:20" ht="15" hidden="1" customHeight="1" x14ac:dyDescent="0.25">
      <c r="B97" s="72"/>
      <c r="C97" s="73"/>
      <c r="D97" s="73" t="s">
        <v>659</v>
      </c>
      <c r="E97" s="74"/>
      <c r="F97" s="74"/>
      <c r="G97" s="74"/>
      <c r="H97" s="75"/>
      <c r="J97" s="70"/>
      <c r="K97" s="71"/>
      <c r="L97" s="71" t="s">
        <v>659</v>
      </c>
      <c r="M97" s="67"/>
      <c r="N97" s="67"/>
      <c r="O97" s="67"/>
      <c r="P97" s="68"/>
      <c r="Q97" s="24">
        <v>7573345671</v>
      </c>
      <c r="R97" s="25"/>
      <c r="S97" s="24">
        <v>7027772801</v>
      </c>
      <c r="T97" s="25"/>
    </row>
    <row r="98" spans="2:20" ht="15" hidden="1" customHeight="1" x14ac:dyDescent="0.25">
      <c r="B98" s="72"/>
      <c r="C98" s="73"/>
      <c r="D98" s="73" t="s">
        <v>660</v>
      </c>
      <c r="E98" s="74"/>
      <c r="F98" s="74"/>
      <c r="G98" s="74"/>
      <c r="H98" s="75"/>
      <c r="J98" s="70"/>
      <c r="K98" s="71"/>
      <c r="L98" s="71" t="s">
        <v>660</v>
      </c>
      <c r="M98" s="67"/>
      <c r="N98" s="67"/>
      <c r="O98" s="67"/>
      <c r="P98" s="68"/>
      <c r="Q98" s="24">
        <v>446800000</v>
      </c>
      <c r="R98" s="25"/>
      <c r="S98" s="24">
        <v>552380100</v>
      </c>
      <c r="T98" s="25"/>
    </row>
    <row r="99" spans="2:20" ht="15" hidden="1" customHeight="1" x14ac:dyDescent="0.25">
      <c r="B99" s="72"/>
      <c r="C99" s="73"/>
      <c r="D99" s="73" t="s">
        <v>661</v>
      </c>
      <c r="E99" s="74"/>
      <c r="F99" s="74"/>
      <c r="G99" s="74"/>
      <c r="H99" s="75"/>
      <c r="J99" s="70"/>
      <c r="K99" s="71"/>
      <c r="L99" s="71" t="s">
        <v>661</v>
      </c>
      <c r="M99" s="67"/>
      <c r="N99" s="67"/>
      <c r="O99" s="67"/>
      <c r="P99" s="68"/>
      <c r="Q99" s="24">
        <v>57662332</v>
      </c>
      <c r="R99" s="25"/>
      <c r="S99" s="24">
        <v>177955136</v>
      </c>
      <c r="T99" s="25"/>
    </row>
    <row r="100" spans="2:20" ht="15" hidden="1" customHeight="1" x14ac:dyDescent="0.25">
      <c r="B100" s="72"/>
      <c r="C100" s="73"/>
      <c r="D100" s="73" t="s">
        <v>662</v>
      </c>
      <c r="E100" s="74"/>
      <c r="F100" s="74"/>
      <c r="G100" s="74"/>
      <c r="H100" s="75"/>
      <c r="J100" s="70"/>
      <c r="K100" s="71"/>
      <c r="L100" s="71" t="s">
        <v>662</v>
      </c>
      <c r="M100" s="67"/>
      <c r="N100" s="67"/>
      <c r="O100" s="67"/>
      <c r="P100" s="68"/>
      <c r="Q100" s="24">
        <v>640000</v>
      </c>
      <c r="R100" s="25"/>
      <c r="S100" s="24">
        <v>429000</v>
      </c>
      <c r="T100" s="25"/>
    </row>
    <row r="101" spans="2:20" ht="15" hidden="1" customHeight="1" x14ac:dyDescent="0.25">
      <c r="B101" s="72"/>
      <c r="C101" s="73"/>
      <c r="D101" s="73" t="s">
        <v>663</v>
      </c>
      <c r="E101" s="74"/>
      <c r="F101" s="74"/>
      <c r="G101" s="74"/>
      <c r="H101" s="75"/>
      <c r="J101" s="70"/>
      <c r="K101" s="71"/>
      <c r="L101" s="71" t="s">
        <v>663</v>
      </c>
      <c r="M101" s="67"/>
      <c r="N101" s="67"/>
      <c r="O101" s="67"/>
      <c r="P101" s="68"/>
      <c r="Q101" s="24">
        <v>527584562</v>
      </c>
      <c r="R101" s="25"/>
      <c r="S101" s="24">
        <v>400539484</v>
      </c>
      <c r="T101" s="25"/>
    </row>
    <row r="102" spans="2:20" ht="15" hidden="1" customHeight="1" x14ac:dyDescent="0.25">
      <c r="B102" s="72"/>
      <c r="C102" s="73"/>
      <c r="D102" s="73" t="s">
        <v>664</v>
      </c>
      <c r="E102" s="74"/>
      <c r="F102" s="74"/>
      <c r="G102" s="74"/>
      <c r="H102" s="75"/>
      <c r="J102" s="70"/>
      <c r="K102" s="71"/>
      <c r="L102" s="71" t="s">
        <v>664</v>
      </c>
      <c r="M102" s="67"/>
      <c r="N102" s="67"/>
      <c r="O102" s="67"/>
      <c r="P102" s="68"/>
      <c r="Q102" s="24">
        <v>220137295</v>
      </c>
      <c r="R102" s="25"/>
      <c r="S102" s="24">
        <v>309307015</v>
      </c>
      <c r="T102" s="25"/>
    </row>
    <row r="103" spans="2:20" ht="15" hidden="1" customHeight="1" x14ac:dyDescent="0.25">
      <c r="B103" s="72"/>
      <c r="C103" s="73"/>
      <c r="D103" s="73" t="s">
        <v>665</v>
      </c>
      <c r="E103" s="74"/>
      <c r="F103" s="74"/>
      <c r="G103" s="74"/>
      <c r="H103" s="75"/>
      <c r="J103" s="70"/>
      <c r="K103" s="71"/>
      <c r="L103" s="71" t="s">
        <v>665</v>
      </c>
      <c r="M103" s="67"/>
      <c r="N103" s="67"/>
      <c r="O103" s="67"/>
      <c r="P103" s="68"/>
      <c r="Q103" s="24">
        <v>156440616</v>
      </c>
      <c r="R103" s="25"/>
      <c r="S103" s="24">
        <v>153570876</v>
      </c>
      <c r="T103" s="25"/>
    </row>
    <row r="104" spans="2:20" ht="15" hidden="1" customHeight="1" x14ac:dyDescent="0.25">
      <c r="B104" s="72"/>
      <c r="C104" s="73"/>
      <c r="D104" s="73" t="s">
        <v>666</v>
      </c>
      <c r="E104" s="74"/>
      <c r="F104" s="74"/>
      <c r="G104" s="74"/>
      <c r="H104" s="75"/>
      <c r="J104" s="70"/>
      <c r="K104" s="71"/>
      <c r="L104" s="71" t="s">
        <v>666</v>
      </c>
      <c r="M104" s="67"/>
      <c r="N104" s="67"/>
      <c r="O104" s="67"/>
      <c r="P104" s="68"/>
      <c r="Q104" s="24">
        <v>52010695</v>
      </c>
      <c r="R104" s="25"/>
      <c r="S104" s="24">
        <v>62257712</v>
      </c>
      <c r="T104" s="25"/>
    </row>
    <row r="105" spans="2:20" ht="15" hidden="1" customHeight="1" x14ac:dyDescent="0.25">
      <c r="B105" s="72"/>
      <c r="C105" s="73"/>
      <c r="D105" s="73" t="s">
        <v>667</v>
      </c>
      <c r="E105" s="74"/>
      <c r="F105" s="74"/>
      <c r="G105" s="74"/>
      <c r="H105" s="75"/>
      <c r="J105" s="70"/>
      <c r="K105" s="71"/>
      <c r="L105" s="71" t="s">
        <v>667</v>
      </c>
      <c r="M105" s="67"/>
      <c r="N105" s="67"/>
      <c r="O105" s="67"/>
      <c r="P105" s="68"/>
      <c r="Q105" s="24">
        <v>719212093</v>
      </c>
      <c r="R105" s="25"/>
      <c r="S105" s="24">
        <v>698441565</v>
      </c>
      <c r="T105" s="25"/>
    </row>
    <row r="106" spans="2:20" ht="15" hidden="1" customHeight="1" x14ac:dyDescent="0.25">
      <c r="B106" s="72"/>
      <c r="C106" s="73"/>
      <c r="D106" s="73" t="s">
        <v>668</v>
      </c>
      <c r="E106" s="74"/>
      <c r="F106" s="74"/>
      <c r="G106" s="74"/>
      <c r="H106" s="75"/>
      <c r="J106" s="70"/>
      <c r="K106" s="71"/>
      <c r="L106" s="71" t="s">
        <v>668</v>
      </c>
      <c r="M106" s="67"/>
      <c r="N106" s="67"/>
      <c r="O106" s="67"/>
      <c r="P106" s="68"/>
      <c r="Q106" s="24">
        <v>203537180</v>
      </c>
      <c r="R106" s="25"/>
      <c r="S106" s="24">
        <v>207650932</v>
      </c>
      <c r="T106" s="25"/>
    </row>
    <row r="107" spans="2:20" ht="15" hidden="1" customHeight="1" x14ac:dyDescent="0.25">
      <c r="B107" s="72"/>
      <c r="C107" s="73"/>
      <c r="D107" s="73" t="s">
        <v>669</v>
      </c>
      <c r="E107" s="74"/>
      <c r="F107" s="74"/>
      <c r="G107" s="74"/>
      <c r="H107" s="75"/>
      <c r="J107" s="70"/>
      <c r="K107" s="71"/>
      <c r="L107" s="71" t="s">
        <v>669</v>
      </c>
      <c r="M107" s="67"/>
      <c r="N107" s="67"/>
      <c r="O107" s="67"/>
      <c r="P107" s="68"/>
      <c r="Q107" s="24">
        <v>318401917</v>
      </c>
      <c r="R107" s="25"/>
      <c r="S107" s="24">
        <v>735849019</v>
      </c>
      <c r="T107" s="25"/>
    </row>
    <row r="108" spans="2:20" ht="15" customHeight="1" x14ac:dyDescent="0.25">
      <c r="B108" s="70"/>
      <c r="C108" s="71" t="s">
        <v>670</v>
      </c>
      <c r="D108" s="71"/>
      <c r="E108" s="67"/>
      <c r="F108" s="67"/>
      <c r="G108" s="67"/>
      <c r="H108" s="68"/>
      <c r="J108" s="70"/>
      <c r="K108" s="71" t="s">
        <v>774</v>
      </c>
      <c r="L108" s="71"/>
      <c r="M108" s="67"/>
      <c r="N108" s="67"/>
      <c r="O108" s="67"/>
      <c r="P108" s="68"/>
      <c r="Q108" s="24"/>
      <c r="R108" s="25">
        <f>SUM(Q109:Q110)</f>
        <v>2988430898</v>
      </c>
      <c r="S108" s="24"/>
      <c r="T108" s="25">
        <f>SUM(S109:S110)</f>
        <v>747550711</v>
      </c>
    </row>
    <row r="109" spans="2:20" ht="15" customHeight="1" x14ac:dyDescent="0.25">
      <c r="B109" s="70"/>
      <c r="C109" s="71"/>
      <c r="D109" s="71" t="s">
        <v>671</v>
      </c>
      <c r="E109" s="67"/>
      <c r="F109" s="67"/>
      <c r="G109" s="67"/>
      <c r="H109" s="68"/>
      <c r="J109" s="70"/>
      <c r="K109" s="71"/>
      <c r="L109" s="71" t="s">
        <v>775</v>
      </c>
      <c r="M109" s="67"/>
      <c r="N109" s="67"/>
      <c r="O109" s="67"/>
      <c r="P109" s="68"/>
      <c r="Q109" s="24">
        <v>2988430898</v>
      </c>
      <c r="R109" s="25"/>
      <c r="S109" s="24">
        <v>747550711</v>
      </c>
      <c r="T109" s="25"/>
    </row>
    <row r="110" spans="2:20" ht="15" customHeight="1" x14ac:dyDescent="0.25">
      <c r="B110" s="70"/>
      <c r="C110" s="71"/>
      <c r="D110" s="71" t="s">
        <v>672</v>
      </c>
      <c r="E110" s="67"/>
      <c r="F110" s="67"/>
      <c r="G110" s="67"/>
      <c r="H110" s="68"/>
      <c r="J110" s="70"/>
      <c r="K110" s="71"/>
      <c r="L110" s="71" t="s">
        <v>776</v>
      </c>
      <c r="M110" s="67"/>
      <c r="N110" s="67"/>
      <c r="O110" s="67"/>
      <c r="P110" s="68"/>
      <c r="Q110" s="24"/>
      <c r="R110" s="25"/>
      <c r="S110" s="24"/>
      <c r="T110" s="25"/>
    </row>
    <row r="111" spans="2:20" ht="15" customHeight="1" x14ac:dyDescent="0.25">
      <c r="B111" s="70" t="s">
        <v>673</v>
      </c>
      <c r="C111" s="71"/>
      <c r="D111" s="71"/>
      <c r="E111" s="67"/>
      <c r="F111" s="67"/>
      <c r="G111" s="67"/>
      <c r="H111" s="68"/>
      <c r="J111" s="70" t="s">
        <v>777</v>
      </c>
      <c r="K111" s="71"/>
      <c r="L111" s="71"/>
      <c r="M111" s="67"/>
      <c r="N111" s="67"/>
      <c r="O111" s="67"/>
      <c r="P111" s="68"/>
      <c r="Q111" s="24"/>
      <c r="R111" s="25">
        <f>R8-R51</f>
        <v>51119912898</v>
      </c>
      <c r="S111" s="24"/>
      <c r="T111" s="25">
        <f>T8-T51</f>
        <v>32186311062</v>
      </c>
    </row>
    <row r="112" spans="2:20" ht="15" customHeight="1" x14ac:dyDescent="0.25">
      <c r="B112" s="70" t="s">
        <v>674</v>
      </c>
      <c r="C112" s="71"/>
      <c r="D112" s="71"/>
      <c r="E112" s="67"/>
      <c r="F112" s="67"/>
      <c r="G112" s="67"/>
      <c r="H112" s="68"/>
      <c r="J112" s="70" t="s">
        <v>778</v>
      </c>
      <c r="K112" s="71"/>
      <c r="L112" s="71"/>
      <c r="M112" s="67"/>
      <c r="N112" s="67"/>
      <c r="O112" s="67"/>
      <c r="P112" s="68"/>
      <c r="Q112" s="24"/>
      <c r="R112" s="25">
        <f>SUM(R113,R115,R117)</f>
        <v>168949840</v>
      </c>
      <c r="S112" s="24"/>
      <c r="T112" s="25">
        <f>SUM(T113,T115,T117)</f>
        <v>183689977</v>
      </c>
    </row>
    <row r="113" spans="2:20" ht="15" customHeight="1" x14ac:dyDescent="0.25">
      <c r="B113" s="70"/>
      <c r="C113" s="71" t="s">
        <v>675</v>
      </c>
      <c r="D113" s="71"/>
      <c r="E113" s="67"/>
      <c r="F113" s="67"/>
      <c r="G113" s="67"/>
      <c r="H113" s="68"/>
      <c r="J113" s="70"/>
      <c r="K113" s="71" t="s">
        <v>779</v>
      </c>
      <c r="L113" s="71"/>
      <c r="M113" s="67"/>
      <c r="N113" s="67"/>
      <c r="O113" s="67"/>
      <c r="P113" s="68"/>
      <c r="Q113" s="24"/>
      <c r="R113" s="25">
        <f>Q114</f>
        <v>9782551</v>
      </c>
      <c r="S113" s="24"/>
      <c r="T113" s="25">
        <f>S114</f>
        <v>18123247</v>
      </c>
    </row>
    <row r="114" spans="2:20" ht="15" customHeight="1" x14ac:dyDescent="0.25">
      <c r="B114" s="70"/>
      <c r="C114" s="71"/>
      <c r="D114" s="71" t="s">
        <v>676</v>
      </c>
      <c r="E114" s="67"/>
      <c r="F114" s="67"/>
      <c r="G114" s="67"/>
      <c r="H114" s="68"/>
      <c r="J114" s="70"/>
      <c r="K114" s="71"/>
      <c r="L114" s="71" t="s">
        <v>780</v>
      </c>
      <c r="M114" s="67"/>
      <c r="N114" s="67"/>
      <c r="O114" s="67"/>
      <c r="P114" s="68"/>
      <c r="Q114" s="24">
        <v>9782551</v>
      </c>
      <c r="R114" s="25"/>
      <c r="S114" s="24">
        <v>18123247</v>
      </c>
      <c r="T114" s="25" t="s">
        <v>6</v>
      </c>
    </row>
    <row r="115" spans="2:20" ht="15" customHeight="1" x14ac:dyDescent="0.25">
      <c r="B115" s="70"/>
      <c r="C115" s="71" t="s">
        <v>677</v>
      </c>
      <c r="D115" s="71"/>
      <c r="E115" s="67"/>
      <c r="F115" s="67"/>
      <c r="G115" s="67"/>
      <c r="H115" s="68"/>
      <c r="J115" s="70"/>
      <c r="K115" s="71" t="s">
        <v>781</v>
      </c>
      <c r="L115" s="71"/>
      <c r="M115" s="67"/>
      <c r="N115" s="67"/>
      <c r="O115" s="67"/>
      <c r="P115" s="68"/>
      <c r="Q115" s="24"/>
      <c r="R115" s="25">
        <f>Q116</f>
        <v>21720000</v>
      </c>
      <c r="S115" s="24"/>
      <c r="T115" s="25">
        <f>S116</f>
        <v>0</v>
      </c>
    </row>
    <row r="116" spans="2:20" ht="15" customHeight="1" x14ac:dyDescent="0.25">
      <c r="B116" s="70"/>
      <c r="C116" s="71"/>
      <c r="D116" s="71" t="s">
        <v>678</v>
      </c>
      <c r="E116" s="67"/>
      <c r="F116" s="67"/>
      <c r="G116" s="67"/>
      <c r="H116" s="68"/>
      <c r="J116" s="70"/>
      <c r="K116" s="71"/>
      <c r="L116" s="71" t="s">
        <v>782</v>
      </c>
      <c r="M116" s="67"/>
      <c r="N116" s="67"/>
      <c r="O116" s="67"/>
      <c r="P116" s="68"/>
      <c r="Q116" s="24">
        <v>21720000</v>
      </c>
      <c r="R116" s="25"/>
      <c r="S116" s="24"/>
      <c r="T116" s="25"/>
    </row>
    <row r="117" spans="2:20" ht="15" customHeight="1" x14ac:dyDescent="0.25">
      <c r="B117" s="70"/>
      <c r="C117" s="71" t="s">
        <v>679</v>
      </c>
      <c r="D117" s="71"/>
      <c r="E117" s="67"/>
      <c r="F117" s="67"/>
      <c r="G117" s="67"/>
      <c r="H117" s="68"/>
      <c r="J117" s="70"/>
      <c r="K117" s="71" t="s">
        <v>783</v>
      </c>
      <c r="L117" s="71"/>
      <c r="M117" s="67"/>
      <c r="N117" s="67"/>
      <c r="O117" s="67"/>
      <c r="P117" s="68"/>
      <c r="Q117" s="24"/>
      <c r="R117" s="25">
        <f>SUM(Q118:Q119)</f>
        <v>137447289</v>
      </c>
      <c r="S117" s="24"/>
      <c r="T117" s="25">
        <f>SUM(S118:S119)</f>
        <v>165566730</v>
      </c>
    </row>
    <row r="118" spans="2:20" ht="15" customHeight="1" x14ac:dyDescent="0.25">
      <c r="B118" s="70"/>
      <c r="C118" s="71"/>
      <c r="D118" s="71" t="s">
        <v>680</v>
      </c>
      <c r="E118" s="67"/>
      <c r="F118" s="67"/>
      <c r="G118" s="67"/>
      <c r="H118" s="68"/>
      <c r="J118" s="70"/>
      <c r="K118" s="71"/>
      <c r="L118" s="71" t="s">
        <v>784</v>
      </c>
      <c r="M118" s="67"/>
      <c r="N118" s="67"/>
      <c r="O118" s="67"/>
      <c r="P118" s="68"/>
      <c r="Q118" s="24">
        <v>0</v>
      </c>
      <c r="R118" s="25"/>
      <c r="S118" s="24">
        <v>16713</v>
      </c>
      <c r="T118" s="25"/>
    </row>
    <row r="119" spans="2:20" ht="15" customHeight="1" x14ac:dyDescent="0.25">
      <c r="B119" s="70"/>
      <c r="C119" s="71"/>
      <c r="D119" s="71" t="s">
        <v>681</v>
      </c>
      <c r="E119" s="67"/>
      <c r="F119" s="67"/>
      <c r="G119" s="67"/>
      <c r="H119" s="68"/>
      <c r="J119" s="70"/>
      <c r="K119" s="71"/>
      <c r="L119" s="71" t="s">
        <v>785</v>
      </c>
      <c r="M119" s="67"/>
      <c r="N119" s="67"/>
      <c r="O119" s="67"/>
      <c r="P119" s="68"/>
      <c r="Q119" s="24">
        <v>137447289</v>
      </c>
      <c r="R119" s="25"/>
      <c r="S119" s="24">
        <v>165550017</v>
      </c>
      <c r="T119" s="25" t="s">
        <v>6</v>
      </c>
    </row>
    <row r="120" spans="2:20" ht="15" customHeight="1" x14ac:dyDescent="0.25">
      <c r="B120" s="70" t="s">
        <v>682</v>
      </c>
      <c r="C120" s="71"/>
      <c r="D120" s="71"/>
      <c r="E120" s="67"/>
      <c r="F120" s="67"/>
      <c r="G120" s="67"/>
      <c r="H120" s="68"/>
      <c r="J120" s="70" t="s">
        <v>786</v>
      </c>
      <c r="K120" s="71"/>
      <c r="L120" s="71"/>
      <c r="M120" s="67"/>
      <c r="N120" s="67"/>
      <c r="O120" s="67"/>
      <c r="P120" s="68"/>
      <c r="Q120" s="24"/>
      <c r="R120" s="25">
        <f>SUM(R123,R125,R127,R121)</f>
        <v>56741772</v>
      </c>
      <c r="S120" s="24"/>
      <c r="T120" s="25">
        <f>SUM(T123,T125,T127)</f>
        <v>80390039</v>
      </c>
    </row>
    <row r="121" spans="2:20" ht="15" customHeight="1" x14ac:dyDescent="0.25">
      <c r="B121" s="70"/>
      <c r="C121" s="71" t="s">
        <v>808</v>
      </c>
      <c r="D121" s="71"/>
      <c r="E121" s="67"/>
      <c r="F121" s="67"/>
      <c r="G121" s="67"/>
      <c r="H121" s="68"/>
      <c r="J121" s="70"/>
      <c r="K121" s="71" t="s">
        <v>787</v>
      </c>
      <c r="L121" s="71"/>
      <c r="M121" s="67"/>
      <c r="N121" s="67"/>
      <c r="O121" s="67"/>
      <c r="P121" s="68"/>
      <c r="Q121" s="24"/>
      <c r="R121" s="25">
        <f>SUM(Q122)</f>
        <v>18101649</v>
      </c>
      <c r="S121" s="24"/>
      <c r="T121" s="25"/>
    </row>
    <row r="122" spans="2:20" ht="15" customHeight="1" x14ac:dyDescent="0.25">
      <c r="B122" s="70"/>
      <c r="C122" s="71" t="s">
        <v>807</v>
      </c>
      <c r="D122" s="71"/>
      <c r="E122" s="67"/>
      <c r="F122" s="67"/>
      <c r="G122" s="67"/>
      <c r="H122" s="68"/>
      <c r="J122" s="70"/>
      <c r="K122" s="71"/>
      <c r="L122" s="71" t="s">
        <v>788</v>
      </c>
      <c r="M122" s="67"/>
      <c r="N122" s="67"/>
      <c r="O122" s="67"/>
      <c r="P122" s="68"/>
      <c r="Q122" s="24">
        <v>18101649</v>
      </c>
      <c r="R122" s="25"/>
      <c r="S122" s="24"/>
      <c r="T122" s="25"/>
    </row>
    <row r="123" spans="2:20" ht="15" customHeight="1" x14ac:dyDescent="0.25">
      <c r="B123" s="70"/>
      <c r="C123" s="71" t="s">
        <v>804</v>
      </c>
      <c r="D123" s="71"/>
      <c r="E123" s="67"/>
      <c r="F123" s="67"/>
      <c r="G123" s="67"/>
      <c r="H123" s="68"/>
      <c r="J123" s="70"/>
      <c r="K123" s="71" t="s">
        <v>789</v>
      </c>
      <c r="L123" s="71"/>
      <c r="M123" s="67"/>
      <c r="N123" s="67"/>
      <c r="O123" s="67"/>
      <c r="P123" s="68"/>
      <c r="Q123" s="24"/>
      <c r="R123" s="25">
        <f>Q124</f>
        <v>371000</v>
      </c>
      <c r="S123" s="24"/>
      <c r="T123" s="25">
        <f>S124</f>
        <v>850119</v>
      </c>
    </row>
    <row r="124" spans="2:20" ht="15" customHeight="1" x14ac:dyDescent="0.25">
      <c r="B124" s="70"/>
      <c r="C124" s="71"/>
      <c r="D124" s="71" t="s">
        <v>683</v>
      </c>
      <c r="E124" s="67"/>
      <c r="F124" s="67"/>
      <c r="G124" s="67"/>
      <c r="H124" s="68"/>
      <c r="J124" s="70"/>
      <c r="K124" s="71"/>
      <c r="L124" s="71" t="s">
        <v>790</v>
      </c>
      <c r="M124" s="67"/>
      <c r="N124" s="67"/>
      <c r="O124" s="67"/>
      <c r="P124" s="68"/>
      <c r="Q124" s="24">
        <v>371000</v>
      </c>
      <c r="R124" s="25"/>
      <c r="S124" s="24">
        <v>850119</v>
      </c>
      <c r="T124" s="25" t="s">
        <v>6</v>
      </c>
    </row>
    <row r="125" spans="2:20" s="58" customFormat="1" ht="15" customHeight="1" x14ac:dyDescent="0.25">
      <c r="B125" s="70"/>
      <c r="C125" s="71" t="s">
        <v>805</v>
      </c>
      <c r="D125" s="71"/>
      <c r="E125" s="67"/>
      <c r="F125" s="67"/>
      <c r="G125" s="67"/>
      <c r="H125" s="68"/>
      <c r="J125" s="70"/>
      <c r="K125" s="71" t="s">
        <v>791</v>
      </c>
      <c r="L125" s="71"/>
      <c r="M125" s="67"/>
      <c r="N125" s="67"/>
      <c r="O125" s="67"/>
      <c r="P125" s="68"/>
      <c r="Q125" s="24"/>
      <c r="R125" s="25">
        <f>Q126</f>
        <v>0</v>
      </c>
      <c r="S125" s="24"/>
      <c r="T125" s="25">
        <f>S126</f>
        <v>46750000</v>
      </c>
    </row>
    <row r="126" spans="2:20" ht="15" customHeight="1" x14ac:dyDescent="0.25">
      <c r="B126" s="70"/>
      <c r="C126" s="71"/>
      <c r="D126" s="71" t="s">
        <v>684</v>
      </c>
      <c r="E126" s="76"/>
      <c r="F126" s="76"/>
      <c r="G126" s="76"/>
      <c r="H126" s="77"/>
      <c r="J126" s="70"/>
      <c r="K126" s="71"/>
      <c r="L126" s="71" t="s">
        <v>792</v>
      </c>
      <c r="M126" s="76"/>
      <c r="N126" s="76"/>
      <c r="O126" s="76"/>
      <c r="P126" s="77"/>
      <c r="Q126" s="24">
        <v>0</v>
      </c>
      <c r="R126" s="25"/>
      <c r="S126" s="24">
        <v>46750000</v>
      </c>
      <c r="T126" s="25" t="s">
        <v>6</v>
      </c>
    </row>
    <row r="127" spans="2:20" ht="15" customHeight="1" x14ac:dyDescent="0.25">
      <c r="B127" s="70"/>
      <c r="C127" s="71" t="s">
        <v>806</v>
      </c>
      <c r="D127" s="71"/>
      <c r="E127" s="67"/>
      <c r="F127" s="67"/>
      <c r="G127" s="67"/>
      <c r="H127" s="68"/>
      <c r="J127" s="70"/>
      <c r="K127" s="71" t="s">
        <v>793</v>
      </c>
      <c r="L127" s="71"/>
      <c r="M127" s="67"/>
      <c r="N127" s="67"/>
      <c r="O127" s="67"/>
      <c r="P127" s="68"/>
      <c r="Q127" s="24"/>
      <c r="R127" s="25">
        <f>SUM(Q128:Q130)</f>
        <v>38269123</v>
      </c>
      <c r="S127" s="24"/>
      <c r="T127" s="25">
        <f>SUM(S128:S130)</f>
        <v>32789920</v>
      </c>
    </row>
    <row r="128" spans="2:20" ht="15" customHeight="1" x14ac:dyDescent="0.25">
      <c r="B128" s="70"/>
      <c r="C128" s="71"/>
      <c r="D128" s="71" t="s">
        <v>685</v>
      </c>
      <c r="E128" s="67"/>
      <c r="F128" s="67"/>
      <c r="G128" s="67"/>
      <c r="H128" s="68"/>
      <c r="J128" s="70"/>
      <c r="K128" s="71"/>
      <c r="L128" s="71" t="s">
        <v>794</v>
      </c>
      <c r="M128" s="67"/>
      <c r="N128" s="67"/>
      <c r="O128" s="67"/>
      <c r="P128" s="68"/>
      <c r="Q128" s="24">
        <v>8195371</v>
      </c>
      <c r="R128" s="25"/>
      <c r="S128" s="24">
        <v>9291719</v>
      </c>
      <c r="T128" s="25"/>
    </row>
    <row r="129" spans="2:20" ht="15" customHeight="1" x14ac:dyDescent="0.25">
      <c r="B129" s="70"/>
      <c r="C129" s="71"/>
      <c r="D129" s="71" t="s">
        <v>686</v>
      </c>
      <c r="E129" s="67"/>
      <c r="F129" s="67"/>
      <c r="G129" s="67"/>
      <c r="H129" s="68"/>
      <c r="J129" s="70"/>
      <c r="K129" s="71"/>
      <c r="L129" s="71" t="s">
        <v>795</v>
      </c>
      <c r="M129" s="67"/>
      <c r="N129" s="67"/>
      <c r="O129" s="67"/>
      <c r="P129" s="68"/>
      <c r="Q129" s="24"/>
      <c r="R129" s="25"/>
      <c r="S129" s="24"/>
      <c r="T129" s="25"/>
    </row>
    <row r="130" spans="2:20" ht="15" customHeight="1" x14ac:dyDescent="0.25">
      <c r="B130" s="70"/>
      <c r="C130" s="71"/>
      <c r="D130" s="71" t="s">
        <v>687</v>
      </c>
      <c r="E130" s="67"/>
      <c r="F130" s="67"/>
      <c r="G130" s="67"/>
      <c r="H130" s="68"/>
      <c r="J130" s="70"/>
      <c r="K130" s="71"/>
      <c r="L130" s="71" t="s">
        <v>796</v>
      </c>
      <c r="M130" s="67"/>
      <c r="N130" s="67"/>
      <c r="O130" s="67"/>
      <c r="P130" s="68"/>
      <c r="Q130" s="24">
        <v>30073752</v>
      </c>
      <c r="R130" s="25"/>
      <c r="S130" s="24">
        <v>23498201</v>
      </c>
      <c r="T130" s="25" t="s">
        <v>6</v>
      </c>
    </row>
    <row r="131" spans="2:20" ht="15" customHeight="1" x14ac:dyDescent="0.25">
      <c r="B131" s="70" t="s">
        <v>688</v>
      </c>
      <c r="C131" s="71"/>
      <c r="D131" s="71"/>
      <c r="E131" s="67"/>
      <c r="F131" s="67"/>
      <c r="G131" s="67"/>
      <c r="H131" s="68"/>
      <c r="J131" s="70" t="s">
        <v>797</v>
      </c>
      <c r="K131" s="71"/>
      <c r="L131" s="71"/>
      <c r="M131" s="67"/>
      <c r="N131" s="67"/>
      <c r="O131" s="67"/>
      <c r="P131" s="68"/>
      <c r="Q131" s="24"/>
      <c r="R131" s="25">
        <f>R111+R112-R120</f>
        <v>51232120966</v>
      </c>
      <c r="S131" s="24"/>
      <c r="T131" s="25">
        <f>T111+T112-T120</f>
        <v>32289611000</v>
      </c>
    </row>
    <row r="132" spans="2:20" ht="15" customHeight="1" x14ac:dyDescent="0.25">
      <c r="B132" s="70" t="s">
        <v>689</v>
      </c>
      <c r="C132" s="71"/>
      <c r="D132" s="71"/>
      <c r="E132" s="67"/>
      <c r="F132" s="67"/>
      <c r="G132" s="67"/>
      <c r="H132" s="68"/>
      <c r="J132" s="70" t="s">
        <v>798</v>
      </c>
      <c r="K132" s="71"/>
      <c r="L132" s="71"/>
      <c r="M132" s="67"/>
      <c r="N132" s="67"/>
      <c r="O132" s="67"/>
      <c r="P132" s="68"/>
      <c r="Q132" s="24"/>
      <c r="R132" s="25">
        <v>12388343767</v>
      </c>
      <c r="S132" s="24"/>
      <c r="T132" s="25">
        <v>7927464327</v>
      </c>
    </row>
    <row r="133" spans="2:20" ht="15" customHeight="1" x14ac:dyDescent="0.25">
      <c r="B133" s="70" t="s">
        <v>690</v>
      </c>
      <c r="C133" s="71"/>
      <c r="D133" s="71"/>
      <c r="E133" s="67"/>
      <c r="F133" s="67"/>
      <c r="G133" s="67"/>
      <c r="H133" s="68"/>
      <c r="J133" s="70" t="s">
        <v>799</v>
      </c>
      <c r="K133" s="71"/>
      <c r="L133" s="71"/>
      <c r="M133" s="67"/>
      <c r="N133" s="67"/>
      <c r="O133" s="67"/>
      <c r="P133" s="68"/>
      <c r="Q133" s="24"/>
      <c r="R133" s="25">
        <f>R131-R132</f>
        <v>38843777199</v>
      </c>
      <c r="S133" s="24"/>
      <c r="T133" s="25">
        <f>T131-T132</f>
        <v>24362146673</v>
      </c>
    </row>
    <row r="134" spans="2:20" ht="15" customHeight="1" x14ac:dyDescent="0.25">
      <c r="B134" s="70" t="s">
        <v>691</v>
      </c>
      <c r="C134" s="71"/>
      <c r="D134" s="71"/>
      <c r="E134" s="67"/>
      <c r="F134" s="67"/>
      <c r="G134" s="67"/>
      <c r="H134" s="68"/>
      <c r="J134" s="70" t="s">
        <v>800</v>
      </c>
      <c r="K134" s="71"/>
      <c r="L134" s="71"/>
      <c r="M134" s="67"/>
      <c r="N134" s="67"/>
      <c r="O134" s="67"/>
      <c r="P134" s="68"/>
      <c r="Q134" s="24"/>
      <c r="R134" s="25">
        <f>SUM(Q135:Q136)</f>
        <v>749219383.11309671</v>
      </c>
      <c r="S134" s="24"/>
      <c r="T134" s="25">
        <f>SUM(S135:S136)</f>
        <v>-89212262</v>
      </c>
    </row>
    <row r="135" spans="2:20" ht="15" customHeight="1" x14ac:dyDescent="0.25">
      <c r="B135" s="70"/>
      <c r="C135" s="71" t="s">
        <v>692</v>
      </c>
      <c r="D135" s="71"/>
      <c r="E135" s="67"/>
      <c r="F135" s="67"/>
      <c r="G135" s="67"/>
      <c r="H135" s="68"/>
      <c r="J135" s="70"/>
      <c r="K135" s="71" t="s">
        <v>801</v>
      </c>
      <c r="L135" s="71"/>
      <c r="M135" s="67"/>
      <c r="N135" s="67"/>
      <c r="O135" s="67"/>
      <c r="P135" s="68"/>
      <c r="Q135" s="24">
        <v>950953705</v>
      </c>
      <c r="R135" s="25"/>
      <c r="S135" s="24">
        <v>-86564110</v>
      </c>
      <c r="T135" s="25"/>
    </row>
    <row r="136" spans="2:20" ht="15" customHeight="1" x14ac:dyDescent="0.25">
      <c r="B136" s="70"/>
      <c r="C136" s="71" t="s">
        <v>693</v>
      </c>
      <c r="D136" s="71"/>
      <c r="E136" s="67"/>
      <c r="F136" s="67"/>
      <c r="G136" s="67"/>
      <c r="H136" s="68"/>
      <c r="J136" s="70"/>
      <c r="K136" s="71" t="s">
        <v>802</v>
      </c>
      <c r="L136" s="71"/>
      <c r="M136" s="67"/>
      <c r="N136" s="67"/>
      <c r="O136" s="67"/>
      <c r="P136" s="68"/>
      <c r="Q136" s="24">
        <v>-201734321.88690329</v>
      </c>
      <c r="R136" s="25"/>
      <c r="S136" s="24">
        <v>-2648152</v>
      </c>
      <c r="T136" s="25"/>
    </row>
    <row r="137" spans="2:20" ht="15" customHeight="1" x14ac:dyDescent="0.25">
      <c r="B137" s="78" t="s">
        <v>694</v>
      </c>
      <c r="C137" s="79"/>
      <c r="D137" s="79"/>
      <c r="E137" s="80"/>
      <c r="F137" s="80"/>
      <c r="G137" s="80"/>
      <c r="H137" s="81"/>
      <c r="J137" s="78" t="s">
        <v>803</v>
      </c>
      <c r="K137" s="79"/>
      <c r="L137" s="79"/>
      <c r="M137" s="80"/>
      <c r="N137" s="80"/>
      <c r="O137" s="80"/>
      <c r="P137" s="81"/>
      <c r="Q137" s="82"/>
      <c r="R137" s="83">
        <f>R133+R134</f>
        <v>39592996582.113098</v>
      </c>
      <c r="S137" s="82"/>
      <c r="T137" s="83">
        <f>T133+T134</f>
        <v>24272934411</v>
      </c>
    </row>
  </sheetData>
  <mergeCells count="6">
    <mergeCell ref="Q2:T2"/>
    <mergeCell ref="Q4:T4"/>
    <mergeCell ref="Q5:T5"/>
    <mergeCell ref="B7:H7"/>
    <mergeCell ref="Q7:R7"/>
    <mergeCell ref="S7:T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</vt:lpstr>
      <vt:lpstr>PL</vt:lpstr>
    </vt:vector>
  </TitlesOfParts>
  <Company>이트레이드증권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etk</dc:creator>
  <cp:lastModifiedBy>Windows 사용자</cp:lastModifiedBy>
  <dcterms:created xsi:type="dcterms:W3CDTF">2017-11-16T08:38:51Z</dcterms:created>
  <dcterms:modified xsi:type="dcterms:W3CDTF">2018-03-12T05:57:22Z</dcterms:modified>
</cp:coreProperties>
</file>