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C144" i="2" l="1"/>
  <c r="D144" i="2"/>
  <c r="C139" i="2"/>
  <c r="D139" i="2"/>
  <c r="C136" i="2"/>
  <c r="D136" i="2"/>
  <c r="C131" i="2"/>
  <c r="D131" i="2"/>
  <c r="C129" i="2"/>
  <c r="D129" i="2"/>
  <c r="D148" i="2" s="1"/>
  <c r="C113" i="2"/>
  <c r="D113" i="2"/>
  <c r="C110" i="2"/>
  <c r="C105" i="2" s="1"/>
  <c r="D110" i="2"/>
  <c r="D105" i="2" s="1"/>
  <c r="C97" i="2"/>
  <c r="C96" i="2" s="1"/>
  <c r="D97" i="2"/>
  <c r="D96" i="2" s="1"/>
  <c r="C11" i="2"/>
  <c r="D11" i="2"/>
  <c r="C77" i="2"/>
  <c r="D77" i="2"/>
  <c r="C72" i="2"/>
  <c r="C71" i="2" s="1"/>
  <c r="D72" i="2"/>
  <c r="D71" i="2" s="1"/>
  <c r="C64" i="2"/>
  <c r="D64" i="2"/>
  <c r="C51" i="2"/>
  <c r="C49" i="2" s="1"/>
  <c r="D51" i="2"/>
  <c r="D49" i="2" s="1"/>
  <c r="C46" i="2"/>
  <c r="D46" i="2"/>
  <c r="C41" i="2"/>
  <c r="D41" i="2"/>
  <c r="C32" i="2"/>
  <c r="C31" i="2" s="1"/>
  <c r="D32" i="2"/>
  <c r="D31" i="2" s="1"/>
  <c r="C22" i="2"/>
  <c r="D22" i="2"/>
  <c r="C20" i="2"/>
  <c r="C18" i="2" s="1"/>
  <c r="D20" i="2"/>
  <c r="D18" i="2" s="1"/>
  <c r="D10" i="2" s="1"/>
  <c r="C93" i="3"/>
  <c r="D93" i="3"/>
  <c r="E93" i="3"/>
  <c r="F93" i="3"/>
  <c r="C81" i="3"/>
  <c r="D81" i="3"/>
  <c r="E81" i="3"/>
  <c r="F81" i="3"/>
  <c r="C71" i="3"/>
  <c r="D71" i="3"/>
  <c r="E71" i="3"/>
  <c r="F71" i="3"/>
  <c r="C67" i="3"/>
  <c r="D67" i="3"/>
  <c r="E67" i="3"/>
  <c r="F67" i="3"/>
  <c r="C61" i="3"/>
  <c r="D61" i="3"/>
  <c r="E61" i="3"/>
  <c r="F61" i="3"/>
  <c r="C55" i="3"/>
  <c r="D55" i="3"/>
  <c r="D54" i="3" s="1"/>
  <c r="E55" i="3"/>
  <c r="F55" i="3"/>
  <c r="C50" i="3"/>
  <c r="D50" i="3"/>
  <c r="E50" i="3"/>
  <c r="F50" i="3"/>
  <c r="C46" i="3"/>
  <c r="D46" i="3"/>
  <c r="E46" i="3"/>
  <c r="F46" i="3"/>
  <c r="C44" i="3"/>
  <c r="D44" i="3"/>
  <c r="E44" i="3"/>
  <c r="F44" i="3"/>
  <c r="C29" i="3"/>
  <c r="D29" i="3"/>
  <c r="E29" i="3"/>
  <c r="F29" i="3"/>
  <c r="C25" i="3"/>
  <c r="D25" i="3"/>
  <c r="E25" i="3"/>
  <c r="F25" i="3"/>
  <c r="C19" i="3"/>
  <c r="D19" i="3"/>
  <c r="E19" i="3"/>
  <c r="F19" i="3"/>
  <c r="C11" i="3"/>
  <c r="D11" i="3"/>
  <c r="E11" i="3"/>
  <c r="E10" i="3" s="1"/>
  <c r="F11" i="3"/>
  <c r="D10" i="3" l="1"/>
  <c r="D87" i="3" s="1"/>
  <c r="D98" i="3" s="1"/>
  <c r="D100" i="3" s="1"/>
  <c r="E54" i="3"/>
  <c r="F10" i="3"/>
  <c r="C10" i="3"/>
  <c r="F54" i="3"/>
  <c r="C54" i="3"/>
  <c r="C127" i="2"/>
  <c r="D94" i="2"/>
  <c r="C148" i="2"/>
  <c r="C149" i="2" s="1"/>
  <c r="D127" i="2"/>
  <c r="D149" i="2" s="1"/>
  <c r="C10" i="2"/>
  <c r="C94" i="2" s="1"/>
  <c r="E87" i="3"/>
  <c r="E98" i="3" s="1"/>
  <c r="E100" i="3" s="1"/>
  <c r="C87" i="3" l="1"/>
  <c r="C98" i="3" s="1"/>
  <c r="C100" i="3" s="1"/>
  <c r="F87" i="3"/>
  <c r="F98" i="3" s="1"/>
  <c r="F100" i="3" s="1"/>
</calcChain>
</file>

<file path=xl/sharedStrings.xml><?xml version="1.0" encoding="utf-8"?>
<sst xmlns="http://schemas.openxmlformats.org/spreadsheetml/2006/main" count="341" uniqueCount="250">
  <si>
    <t> </t>
  </si>
  <si>
    <t>대차대조표</t>
  </si>
  <si>
    <t> (단위 : 원)</t>
  </si>
  <si>
    <t>과    목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</si>
  <si>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</si>
  <si>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</si>
  <si>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</si>
  <si>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</si>
  <si>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</si>
  <si>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</si>
  <si>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</si>
  <si>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</si>
  <si>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</si>
  <si>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</si>
  <si>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</si>
  <si>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</si>
  <si>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</si>
  <si>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</si>
  <si>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</si>
  <si>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</si>
  <si>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</si>
  <si>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</si>
  <si>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</si>
  <si>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</si>
  <si>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</si>
  <si>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</si>
  <si>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</si>
  <si>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</si>
  <si>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</si>
  <si>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</si>
  <si>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</si>
  <si>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</si>
  <si>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</si>
  <si>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</si>
  <si>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</si>
  <si>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</si>
  <si>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</si>
  <si>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</si>
  <si>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</si>
  <si>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</si>
  <si>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</si>
  <si>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</si>
  <si>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</si>
  <si>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</si>
  <si>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</si>
  <si>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</si>
  <si>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</si>
  <si>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</si>
  <si>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</si>
  <si>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</si>
  <si>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</si>
  <si>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</si>
  <si>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</si>
  <si>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</si>
  <si>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</si>
  <si>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</si>
  <si>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</si>
  <si>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</si>
  <si>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</si>
  <si>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</si>
  <si>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</si>
  <si>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</si>
  <si>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</si>
  <si>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</si>
  <si>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</si>
  <si>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</si>
  <si>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</si>
  <si>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</si>
  <si>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</si>
  <si>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</si>
  <si>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</si>
  <si>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</si>
  <si>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</si>
  <si>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</si>
  <si>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</si>
  <si>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</si>
  <si>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</si>
  <si>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</si>
  <si>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</si>
  <si>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</si>
  <si>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</si>
  <si>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</si>
  <si>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</si>
  <si>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</si>
  <si>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</si>
  <si>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</si>
  <si>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</si>
  <si>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</si>
  <si>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</si>
  <si>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</si>
  <si>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</si>
  <si>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</si>
  <si>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</si>
  <si>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</si>
  <si>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</si>
  <si>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</si>
  <si>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</si>
  <si>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</si>
  <si>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</si>
  <si>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</si>
  <si>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</si>
  <si>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</si>
  <si>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</si>
  <si>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</si>
  <si>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</si>
  <si>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</si>
  <si>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</si>
  <si>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</si>
  <si>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</si>
  <si>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</si>
  <si>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</si>
  <si>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</si>
  <si>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</si>
  <si>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</si>
  <si>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</si>
  <si>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</si>
  <si>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</si>
  <si>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</si>
  <si>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</si>
  <si>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</si>
  <si>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</si>
  <si>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</si>
  <si>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</si>
  <si>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</si>
  <si>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</si>
  <si>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</si>
  <si>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</si>
  <si>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</si>
  <si>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</si>
  <si>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</si>
  <si>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</si>
  <si>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</si>
  <si>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</si>
  <si>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</si>
  <si>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</si>
  <si>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</si>
  <si>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</si>
  <si>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</si>
  <si>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</si>
  <si>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</si>
  <si>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</si>
  <si>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</si>
  <si>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</si>
  <si>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</si>
  <si>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</si>
  <si>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</si>
  <si>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</si>
  <si>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</si>
  <si>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</si>
  <si>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</si>
  <si>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</si>
  <si>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</si>
  <si>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</si>
  <si>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</si>
  <si>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</si>
  <si>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</si>
  <si>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</si>
  <si>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</si>
  <si>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</si>
  <si>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</si>
  <si>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</si>
  <si>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</si>
  <si>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</si>
  <si>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</si>
  <si>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</si>
  <si>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</si>
  <si>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</si>
  <si>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</si>
  <si>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</si>
  <si>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</si>
  <si>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</si>
  <si>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</si>
  <si>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</si>
  <si>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</si>
  <si>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</si>
  <si>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</si>
  <si>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</si>
  <si>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</si>
  <si>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</si>
  <si>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</si>
  <si>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</si>
  <si>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</si>
  <si>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</si>
  <si>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</si>
  <si>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</si>
  <si>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</si>
  <si>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</si>
  <si>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</si>
  <si>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</si>
  <si>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</si>
  <si>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</si>
  <si>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</si>
  <si>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</si>
  <si>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</si>
  <si>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</si>
  <si>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</si>
  <si>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</si>
  <si>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</si>
  <si>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</si>
  <si>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</si>
  <si>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</si>
  <si>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</si>
  <si>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</si>
  <si>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</si>
  <si>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</si>
  <si>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</si>
  <si>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</si>
  <si>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</si>
  <si>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</si>
  <si>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   2.희석주당순이익(손실)</t>
  </si>
  <si>
    <t>누적</t>
  </si>
  <si>
    <t>3 개월</t>
  </si>
  <si>
    <t>403원</t>
  </si>
  <si>
    <t>297원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</si>
  <si>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</si>
  <si>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</si>
  <si>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</si>
  <si>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</si>
  <si>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</si>
  <si>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</si>
  <si>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</si>
  <si>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</si>
  <si>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</si>
  <si>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</si>
  <si>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</si>
  <si>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제11기 1분기말</t>
    <phoneticPr fontId="3" type="noConversion"/>
  </si>
  <si>
    <t>제10기말</t>
    <phoneticPr fontId="3" type="noConversion"/>
  </si>
  <si>
    <t>제11기 1분기</t>
    <phoneticPr fontId="3" type="noConversion"/>
  </si>
  <si>
    <t>제10기 1분기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</si>
  <si>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</si>
  <si>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</si>
  <si>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</si>
  <si>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</si>
  <si>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</si>
  <si>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</si>
  <si>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</si>
  <si>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</si>
  <si>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</si>
  <si>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</si>
  <si>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</si>
  <si>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</si>
  <si>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</si>
  <si>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</si>
  <si>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</si>
  <si>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</si>
  <si>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</si>
  <si>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06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</si>
  <si>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10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           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</si>
  <si>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1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06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</si>
  <si>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10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     2008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2008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06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</si>
</sst>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3" width="27" bestFit="1" customWidth="1"/>
    <col min="4" max="4" width="25" bestFit="1" customWidth="1"/>
  </cols>
  <sheetData>
    <row r="2" spans="2:4" ht="20.25" x14ac:dyDescent="0.25">
      <c r="B2" s="1" t="s">
        <v>1</v>
      </c>
    </row>
    <row r="4" spans="2:4" x14ac:dyDescent="0.2">
      <c r="B4" t="s">
        <v>246</v>
      </c>
    </row>
    <row r="5" spans="2:4" x14ac:dyDescent="0.2">
      <c r="B5" t="s">
        <v>247</v>
      </c>
    </row>
    <row r="7" spans="2:4" x14ac:dyDescent="0.2">
      <c r="B7" t="s">
        <v>245</v>
      </c>
      <c r="C7" s="6"/>
      <c r="D7" s="14" t="s">
        <v>2</v>
      </c>
    </row>
    <row r="8" spans="2:4" x14ac:dyDescent="0.2">
      <c r="B8" s="15" t="s">
        <v>3</v>
      </c>
      <c r="C8" s="15" t="s">
        <v>225</v>
      </c>
      <c r="D8" s="15" t="s">
        <v>226</v>
      </c>
    </row>
    <row r="9" spans="2:4" s="4" customFormat="1" x14ac:dyDescent="0.2">
      <c r="B9" s="3" t="s">
        <v>4</v>
      </c>
      <c r="C9" s="7" t="s">
        <v>0</v>
      </c>
      <c r="D9" s="7" t="s">
        <v>0</v>
      </c>
    </row>
    <row r="10" spans="2:4" s="4" customFormat="1" x14ac:dyDescent="0.2">
      <c r="B10" s="3" t="s">
        <v>5</v>
      </c>
      <c r="C10" s="7">
        <f t="shared" ref="C10:D10" si="0">C11+C18</f>
        <v>362731837987</v>
      </c>
      <c r="D10" s="7">
        <f t="shared" si="0"/>
        <v>318466189865</v>
      </c>
    </row>
    <row r="11" spans="2:4" s="4" customFormat="1" x14ac:dyDescent="0.2">
      <c r="B11" s="3" t="s">
        <v>6</v>
      </c>
      <c r="C11" s="7">
        <f t="shared" ref="C11:D11" si="1">SUM(C12:C17)</f>
        <v>175757535644</v>
      </c>
      <c r="D11" s="7">
        <f t="shared" si="1"/>
        <v>95998562966</v>
      </c>
    </row>
    <row r="12" spans="2:4" s="4" customFormat="1" x14ac:dyDescent="0.2">
      <c r="B12" s="3" t="s">
        <v>230</v>
      </c>
      <c r="C12" s="7">
        <v>2217350</v>
      </c>
      <c r="D12" s="7">
        <v>1025940</v>
      </c>
    </row>
    <row r="13" spans="2:4" s="4" customFormat="1" x14ac:dyDescent="0.2">
      <c r="B13" s="3" t="s">
        <v>7</v>
      </c>
      <c r="C13" s="7">
        <v>10860000000</v>
      </c>
      <c r="D13" s="7">
        <v>10860000000</v>
      </c>
    </row>
    <row r="14" spans="2:4" s="4" customFormat="1" x14ac:dyDescent="0.2">
      <c r="B14" s="3" t="s">
        <v>8</v>
      </c>
      <c r="C14" s="7">
        <v>1392520424</v>
      </c>
      <c r="D14" s="7">
        <v>2005831990</v>
      </c>
    </row>
    <row r="15" spans="2:4" s="4" customFormat="1" x14ac:dyDescent="0.2">
      <c r="B15" s="3" t="s">
        <v>9</v>
      </c>
      <c r="C15" s="7">
        <v>2403635107</v>
      </c>
      <c r="D15" s="7">
        <v>2908861931</v>
      </c>
    </row>
    <row r="16" spans="2:4" s="4" customFormat="1" x14ac:dyDescent="0.2">
      <c r="B16" s="3" t="s">
        <v>234</v>
      </c>
      <c r="C16" s="7">
        <v>0</v>
      </c>
      <c r="D16" s="7">
        <v>0</v>
      </c>
    </row>
    <row r="17" spans="2:4" s="4" customFormat="1" x14ac:dyDescent="0.2">
      <c r="B17" s="3" t="s">
        <v>235</v>
      </c>
      <c r="C17" s="7">
        <v>161099162763</v>
      </c>
      <c r="D17" s="7">
        <v>80222843105</v>
      </c>
    </row>
    <row r="18" spans="2:4" s="4" customFormat="1" x14ac:dyDescent="0.2">
      <c r="B18" s="3" t="s">
        <v>10</v>
      </c>
      <c r="C18" s="7">
        <f t="shared" ref="C18:D18" si="2">C19+C20+C22+C25+C26+C27+C28+C29+C30</f>
        <v>186974302343</v>
      </c>
      <c r="D18" s="7">
        <f t="shared" si="2"/>
        <v>222467626899</v>
      </c>
    </row>
    <row r="19" spans="2:4" s="4" customFormat="1" x14ac:dyDescent="0.2">
      <c r="B19" s="3" t="s">
        <v>11</v>
      </c>
      <c r="C19" s="7">
        <v>0</v>
      </c>
      <c r="D19" s="7">
        <v>82250000</v>
      </c>
    </row>
    <row r="20" spans="2:4" s="4" customFormat="1" x14ac:dyDescent="0.2">
      <c r="B20" s="3" t="s">
        <v>236</v>
      </c>
      <c r="C20" s="7">
        <f t="shared" ref="C20:D20" si="3">SUM(C21)</f>
        <v>365824083</v>
      </c>
      <c r="D20" s="7">
        <f t="shared" si="3"/>
        <v>203637901</v>
      </c>
    </row>
    <row r="21" spans="2:4" s="4" customFormat="1" x14ac:dyDescent="0.2">
      <c r="B21" s="3" t="s">
        <v>237</v>
      </c>
      <c r="C21" s="7">
        <v>365824083</v>
      </c>
      <c r="D21" s="7">
        <v>203637901</v>
      </c>
    </row>
    <row r="22" spans="2:4" s="4" customFormat="1" x14ac:dyDescent="0.2">
      <c r="B22" s="3" t="s">
        <v>238</v>
      </c>
      <c r="C22" s="7">
        <f t="shared" ref="C22:D22" si="4">SUM(C23:C24)</f>
        <v>175584692781</v>
      </c>
      <c r="D22" s="7">
        <f t="shared" si="4"/>
        <v>193525300037</v>
      </c>
    </row>
    <row r="23" spans="2:4" s="4" customFormat="1" x14ac:dyDescent="0.2">
      <c r="B23" s="3" t="s">
        <v>239</v>
      </c>
      <c r="C23" s="7">
        <v>147906887743</v>
      </c>
      <c r="D23" s="7">
        <v>163332539006</v>
      </c>
    </row>
    <row r="24" spans="2:4" s="4" customFormat="1" x14ac:dyDescent="0.2">
      <c r="B24" s="3" t="s">
        <v>240</v>
      </c>
      <c r="C24" s="7">
        <v>27677805038</v>
      </c>
      <c r="D24" s="7">
        <v>30192761031</v>
      </c>
    </row>
    <row r="25" spans="2:4" s="4" customFormat="1" x14ac:dyDescent="0.2">
      <c r="B25" s="3" t="s">
        <v>12</v>
      </c>
      <c r="C25" s="7">
        <v>0</v>
      </c>
      <c r="D25" s="7">
        <v>22000000000</v>
      </c>
    </row>
    <row r="26" spans="2:4" s="4" customFormat="1" x14ac:dyDescent="0.2">
      <c r="B26" s="3" t="s">
        <v>13</v>
      </c>
      <c r="C26" s="7">
        <v>2998303877</v>
      </c>
      <c r="D26" s="7">
        <v>2400695757</v>
      </c>
    </row>
    <row r="27" spans="2:4" s="4" customFormat="1" x14ac:dyDescent="0.2">
      <c r="B27" s="3" t="s">
        <v>14</v>
      </c>
      <c r="C27" s="7">
        <v>0</v>
      </c>
      <c r="D27" s="7">
        <v>2200000000</v>
      </c>
    </row>
    <row r="28" spans="2:4" s="4" customFormat="1" x14ac:dyDescent="0.2">
      <c r="B28" s="3" t="s">
        <v>15</v>
      </c>
      <c r="C28" s="7">
        <v>3690986770</v>
      </c>
      <c r="D28" s="7">
        <v>0</v>
      </c>
    </row>
    <row r="29" spans="2:4" s="4" customFormat="1" x14ac:dyDescent="0.2">
      <c r="B29" s="3" t="s">
        <v>16</v>
      </c>
      <c r="C29" s="7">
        <v>800000000</v>
      </c>
      <c r="D29" s="7">
        <v>0</v>
      </c>
    </row>
    <row r="30" spans="2:4" s="4" customFormat="1" x14ac:dyDescent="0.2">
      <c r="B30" s="3" t="s">
        <v>17</v>
      </c>
      <c r="C30" s="7">
        <v>3534494832</v>
      </c>
      <c r="D30" s="7">
        <v>2055743204</v>
      </c>
    </row>
    <row r="31" spans="2:4" s="4" customFormat="1" x14ac:dyDescent="0.2">
      <c r="B31" s="3" t="s">
        <v>18</v>
      </c>
      <c r="C31" s="7">
        <f t="shared" ref="C31:D31" si="5">C32+C41</f>
        <v>366360145948</v>
      </c>
      <c r="D31" s="7">
        <f t="shared" si="5"/>
        <v>238060436703</v>
      </c>
    </row>
    <row r="32" spans="2:4" s="4" customFormat="1" x14ac:dyDescent="0.2">
      <c r="B32" s="3" t="s">
        <v>19</v>
      </c>
      <c r="C32" s="7">
        <f t="shared" ref="C32:D32" si="6">SUM(C33:C40)</f>
        <v>358840975948</v>
      </c>
      <c r="D32" s="7">
        <f t="shared" si="6"/>
        <v>235551316703</v>
      </c>
    </row>
    <row r="33" spans="2:4" s="4" customFormat="1" x14ac:dyDescent="0.2">
      <c r="B33" s="3" t="s">
        <v>20</v>
      </c>
      <c r="C33" s="7">
        <v>5829338849</v>
      </c>
      <c r="D33" s="7">
        <v>13564728380</v>
      </c>
    </row>
    <row r="34" spans="2:4" s="4" customFormat="1" x14ac:dyDescent="0.2">
      <c r="B34" s="3" t="s">
        <v>21</v>
      </c>
      <c r="C34" s="7">
        <v>2352966631</v>
      </c>
      <c r="D34" s="7">
        <v>1428967229</v>
      </c>
    </row>
    <row r="35" spans="2:4" s="4" customFormat="1" x14ac:dyDescent="0.2">
      <c r="B35" s="3" t="s">
        <v>22</v>
      </c>
      <c r="C35" s="7">
        <v>20555419219</v>
      </c>
      <c r="D35" s="7">
        <v>502282090</v>
      </c>
    </row>
    <row r="36" spans="2:4" s="4" customFormat="1" x14ac:dyDescent="0.2">
      <c r="B36" s="3" t="s">
        <v>23</v>
      </c>
      <c r="C36" s="7">
        <v>163202674335</v>
      </c>
      <c r="D36" s="7">
        <v>62340530729</v>
      </c>
    </row>
    <row r="37" spans="2:4" s="4" customFormat="1" x14ac:dyDescent="0.2">
      <c r="B37" s="3" t="s">
        <v>24</v>
      </c>
      <c r="C37" s="7">
        <v>165549197214</v>
      </c>
      <c r="D37" s="7">
        <v>126586710604</v>
      </c>
    </row>
    <row r="38" spans="2:4" s="4" customFormat="1" x14ac:dyDescent="0.2">
      <c r="B38" s="3" t="s">
        <v>241</v>
      </c>
      <c r="C38" s="7">
        <v>1349301533</v>
      </c>
      <c r="D38" s="7">
        <v>1128097671</v>
      </c>
    </row>
    <row r="39" spans="2:4" s="4" customFormat="1" x14ac:dyDescent="0.2">
      <c r="B39" s="3" t="s">
        <v>243</v>
      </c>
      <c r="C39" s="7">
        <v>2078167</v>
      </c>
      <c r="D39" s="7" t="s">
        <v>0</v>
      </c>
    </row>
    <row r="40" spans="2:4" s="4" customFormat="1" x14ac:dyDescent="0.2">
      <c r="B40" s="3" t="s">
        <v>242</v>
      </c>
      <c r="C40" s="7">
        <v>0</v>
      </c>
      <c r="D40" s="7">
        <v>30000000000</v>
      </c>
    </row>
    <row r="41" spans="2:4" s="4" customFormat="1" x14ac:dyDescent="0.2">
      <c r="B41" s="3" t="s">
        <v>25</v>
      </c>
      <c r="C41" s="7">
        <f t="shared" ref="C41:D41" si="7">SUM(C42:C45)</f>
        <v>7519170000</v>
      </c>
      <c r="D41" s="7">
        <f t="shared" si="7"/>
        <v>2509120000</v>
      </c>
    </row>
    <row r="42" spans="2:4" s="4" customFormat="1" x14ac:dyDescent="0.2">
      <c r="B42" s="3" t="s">
        <v>20</v>
      </c>
      <c r="C42" s="7">
        <v>1500000000</v>
      </c>
      <c r="D42" s="7">
        <v>1500000000</v>
      </c>
    </row>
    <row r="43" spans="2:4" s="4" customFormat="1" x14ac:dyDescent="0.2">
      <c r="B43" s="3" t="s">
        <v>26</v>
      </c>
      <c r="C43" s="7">
        <v>0</v>
      </c>
      <c r="D43" s="7">
        <v>0</v>
      </c>
    </row>
    <row r="44" spans="2:4" s="4" customFormat="1" x14ac:dyDescent="0.2">
      <c r="B44" s="3" t="s">
        <v>27</v>
      </c>
      <c r="C44" s="7"/>
      <c r="D44" s="7" t="s">
        <v>0</v>
      </c>
    </row>
    <row r="45" spans="2:4" s="4" customFormat="1" x14ac:dyDescent="0.2">
      <c r="B45" s="3" t="s">
        <v>244</v>
      </c>
      <c r="C45" s="7">
        <v>6019170000</v>
      </c>
      <c r="D45" s="7">
        <v>1009120000</v>
      </c>
    </row>
    <row r="46" spans="2:4" s="4" customFormat="1" x14ac:dyDescent="0.2">
      <c r="B46" s="3" t="s">
        <v>28</v>
      </c>
      <c r="C46" s="7">
        <f t="shared" ref="C46:D46" si="8">SUM(C47:C48)</f>
        <v>738747000</v>
      </c>
      <c r="D46" s="7">
        <f t="shared" si="8"/>
        <v>0</v>
      </c>
    </row>
    <row r="47" spans="2:4" s="4" customFormat="1" x14ac:dyDescent="0.2">
      <c r="B47" s="3" t="s">
        <v>29</v>
      </c>
      <c r="C47" s="7">
        <v>738747000</v>
      </c>
      <c r="D47" s="7" t="s">
        <v>0</v>
      </c>
    </row>
    <row r="48" spans="2:4" s="4" customFormat="1" x14ac:dyDescent="0.2">
      <c r="B48" s="3" t="s">
        <v>30</v>
      </c>
      <c r="C48" s="7"/>
      <c r="D48" s="7" t="s">
        <v>0</v>
      </c>
    </row>
    <row r="49" spans="2:4" s="4" customFormat="1" x14ac:dyDescent="0.2">
      <c r="B49" s="3" t="s">
        <v>31</v>
      </c>
      <c r="C49" s="7">
        <f t="shared" ref="C49:D49" si="9">SUM(C50:C51,C54:C63)</f>
        <v>192393069919</v>
      </c>
      <c r="D49" s="7">
        <f t="shared" si="9"/>
        <v>146362635423</v>
      </c>
    </row>
    <row r="50" spans="2:4" s="4" customFormat="1" x14ac:dyDescent="0.2">
      <c r="B50" s="3" t="s">
        <v>32</v>
      </c>
      <c r="C50" s="7"/>
      <c r="D50" s="7" t="s">
        <v>0</v>
      </c>
    </row>
    <row r="51" spans="2:4" s="4" customFormat="1" x14ac:dyDescent="0.2">
      <c r="B51" s="3" t="s">
        <v>33</v>
      </c>
      <c r="C51" s="7">
        <f t="shared" ref="C51:D51" si="10">SUM(C52:C53)</f>
        <v>172008749659</v>
      </c>
      <c r="D51" s="7">
        <f t="shared" si="10"/>
        <v>105395024607</v>
      </c>
    </row>
    <row r="52" spans="2:4" s="4" customFormat="1" x14ac:dyDescent="0.2">
      <c r="B52" s="3" t="s">
        <v>34</v>
      </c>
      <c r="C52" s="7">
        <v>88025246658</v>
      </c>
      <c r="D52" s="7">
        <v>49215344907</v>
      </c>
    </row>
    <row r="53" spans="2:4" s="4" customFormat="1" x14ac:dyDescent="0.2">
      <c r="B53" s="3" t="s">
        <v>35</v>
      </c>
      <c r="C53" s="7">
        <v>83983503001</v>
      </c>
      <c r="D53" s="7">
        <v>56179679700</v>
      </c>
    </row>
    <row r="54" spans="2:4" s="4" customFormat="1" x14ac:dyDescent="0.2">
      <c r="B54" s="3" t="s">
        <v>36</v>
      </c>
      <c r="C54" s="7">
        <v>0</v>
      </c>
      <c r="D54" s="7">
        <v>40132993112</v>
      </c>
    </row>
    <row r="55" spans="2:4" s="4" customFormat="1" x14ac:dyDescent="0.2">
      <c r="B55" s="3" t="s">
        <v>37</v>
      </c>
      <c r="C55" s="7">
        <v>1371923905</v>
      </c>
      <c r="D55" s="7">
        <v>1371715572</v>
      </c>
    </row>
    <row r="56" spans="2:4" s="4" customFormat="1" x14ac:dyDescent="0.2">
      <c r="B56" s="10" t="s">
        <v>216</v>
      </c>
      <c r="C56" s="7">
        <v>20000000000</v>
      </c>
      <c r="D56" s="7" t="s">
        <v>0</v>
      </c>
    </row>
    <row r="57" spans="2:4" s="4" customFormat="1" x14ac:dyDescent="0.2">
      <c r="B57" s="10" t="s">
        <v>229</v>
      </c>
      <c r="C57" s="7"/>
      <c r="D57" s="7"/>
    </row>
    <row r="58" spans="2:4" s="4" customFormat="1" x14ac:dyDescent="0.2">
      <c r="B58" s="10" t="s">
        <v>217</v>
      </c>
      <c r="C58" s="7"/>
      <c r="D58" s="7" t="s">
        <v>0</v>
      </c>
    </row>
    <row r="59" spans="2:4" s="4" customFormat="1" x14ac:dyDescent="0.2">
      <c r="B59" s="3" t="s">
        <v>219</v>
      </c>
      <c r="C59" s="7">
        <v>-877479859</v>
      </c>
      <c r="D59" s="7">
        <v>-526975123</v>
      </c>
    </row>
    <row r="60" spans="2:4" s="4" customFormat="1" x14ac:dyDescent="0.2">
      <c r="B60" s="3" t="s">
        <v>220</v>
      </c>
      <c r="C60" s="7">
        <v>-10123786</v>
      </c>
      <c r="D60" s="7">
        <v>-10122745</v>
      </c>
    </row>
    <row r="61" spans="2:4" s="4" customFormat="1" x14ac:dyDescent="0.2">
      <c r="B61" s="3" t="s">
        <v>221</v>
      </c>
      <c r="C61" s="7">
        <v>-100000000</v>
      </c>
      <c r="D61" s="7" t="s">
        <v>0</v>
      </c>
    </row>
    <row r="62" spans="2:4" s="4" customFormat="1" x14ac:dyDescent="0.2">
      <c r="B62" s="3" t="s">
        <v>222</v>
      </c>
      <c r="C62" s="7"/>
      <c r="D62" s="7" t="s">
        <v>0</v>
      </c>
    </row>
    <row r="63" spans="2:4" s="4" customFormat="1" x14ac:dyDescent="0.2">
      <c r="B63" s="3" t="s">
        <v>223</v>
      </c>
      <c r="C63" s="7"/>
      <c r="D63" s="7" t="s">
        <v>0</v>
      </c>
    </row>
    <row r="64" spans="2:4" s="4" customFormat="1" x14ac:dyDescent="0.2">
      <c r="B64" s="3" t="s">
        <v>38</v>
      </c>
      <c r="C64" s="7">
        <f t="shared" ref="C64:D64" si="11">SUM(C65:C70)</f>
        <v>3303584009</v>
      </c>
      <c r="D64" s="7">
        <f t="shared" si="11"/>
        <v>2679107855</v>
      </c>
    </row>
    <row r="65" spans="2:4" s="4" customFormat="1" x14ac:dyDescent="0.2">
      <c r="B65" s="3" t="s">
        <v>39</v>
      </c>
      <c r="C65" s="7">
        <v>330951765</v>
      </c>
      <c r="D65" s="7">
        <v>380108486</v>
      </c>
    </row>
    <row r="66" spans="2:4" s="4" customFormat="1" x14ac:dyDescent="0.2">
      <c r="B66" s="3" t="s">
        <v>231</v>
      </c>
      <c r="C66" s="7">
        <v>-98924057</v>
      </c>
      <c r="D66" s="7">
        <v>-142523516</v>
      </c>
    </row>
    <row r="67" spans="2:4" s="4" customFormat="1" x14ac:dyDescent="0.2">
      <c r="B67" s="3" t="s">
        <v>40</v>
      </c>
      <c r="C67" s="7">
        <v>7697968329</v>
      </c>
      <c r="D67" s="7">
        <v>6817409893</v>
      </c>
    </row>
    <row r="68" spans="2:4" s="4" customFormat="1" x14ac:dyDescent="0.2">
      <c r="B68" s="3" t="s">
        <v>231</v>
      </c>
      <c r="C68" s="7">
        <v>-4626417028</v>
      </c>
      <c r="D68" s="7">
        <v>-4375892008</v>
      </c>
    </row>
    <row r="69" spans="2:4" s="4" customFormat="1" x14ac:dyDescent="0.2">
      <c r="B69" s="3" t="s">
        <v>41</v>
      </c>
      <c r="C69" s="7">
        <v>3752357620</v>
      </c>
      <c r="D69" s="7">
        <v>3752357620</v>
      </c>
    </row>
    <row r="70" spans="2:4" s="4" customFormat="1" x14ac:dyDescent="0.2">
      <c r="B70" s="3" t="s">
        <v>231</v>
      </c>
      <c r="C70" s="7">
        <v>-3752352620</v>
      </c>
      <c r="D70" s="7">
        <v>-3752352620</v>
      </c>
    </row>
    <row r="71" spans="2:4" s="4" customFormat="1" x14ac:dyDescent="0.2">
      <c r="B71" s="3" t="s">
        <v>42</v>
      </c>
      <c r="C71" s="7">
        <f t="shared" ref="C71:D71" si="12">SUM(C72,C76,C77,C84:C93)</f>
        <v>348442643155</v>
      </c>
      <c r="D71" s="7">
        <f t="shared" si="12"/>
        <v>28299206549</v>
      </c>
    </row>
    <row r="72" spans="2:4" s="4" customFormat="1" x14ac:dyDescent="0.2">
      <c r="B72" s="3" t="s">
        <v>43</v>
      </c>
      <c r="C72" s="7">
        <f t="shared" ref="C72:D72" si="13">SUM(C73:C75)</f>
        <v>322856720791</v>
      </c>
      <c r="D72" s="7">
        <f t="shared" si="13"/>
        <v>10483537918</v>
      </c>
    </row>
    <row r="73" spans="2:4" s="4" customFormat="1" x14ac:dyDescent="0.2">
      <c r="B73" s="3" t="s">
        <v>44</v>
      </c>
      <c r="C73" s="7">
        <v>319495954693</v>
      </c>
      <c r="D73" s="7">
        <v>3907627186</v>
      </c>
    </row>
    <row r="74" spans="2:4" s="4" customFormat="1" x14ac:dyDescent="0.2">
      <c r="B74" s="3" t="s">
        <v>45</v>
      </c>
      <c r="C74" s="7">
        <v>3349344403</v>
      </c>
      <c r="D74" s="7">
        <v>6561479227</v>
      </c>
    </row>
    <row r="75" spans="2:4" s="4" customFormat="1" x14ac:dyDescent="0.2">
      <c r="B75" s="3" t="s">
        <v>46</v>
      </c>
      <c r="C75" s="7">
        <v>11421695</v>
      </c>
      <c r="D75" s="7">
        <v>14431505</v>
      </c>
    </row>
    <row r="76" spans="2:4" s="12" customFormat="1" x14ac:dyDescent="0.2">
      <c r="B76" s="10" t="s">
        <v>218</v>
      </c>
      <c r="C76" s="11">
        <v>-1224835664</v>
      </c>
      <c r="D76" s="11">
        <v>-1159529590</v>
      </c>
    </row>
    <row r="77" spans="2:4" s="4" customFormat="1" x14ac:dyDescent="0.2">
      <c r="B77" s="3" t="s">
        <v>47</v>
      </c>
      <c r="C77" s="7">
        <f t="shared" ref="C77:D77" si="14">SUM(C78:C83)</f>
        <v>4107984112</v>
      </c>
      <c r="D77" s="7">
        <f t="shared" si="14"/>
        <v>2633707099</v>
      </c>
    </row>
    <row r="78" spans="2:4" s="4" customFormat="1" x14ac:dyDescent="0.2">
      <c r="B78" s="3" t="s">
        <v>48</v>
      </c>
      <c r="C78" s="7">
        <v>211266832</v>
      </c>
      <c r="D78" s="7">
        <v>209542314</v>
      </c>
    </row>
    <row r="79" spans="2:4" s="4" customFormat="1" x14ac:dyDescent="0.2">
      <c r="B79" s="3" t="s">
        <v>49</v>
      </c>
      <c r="C79" s="7">
        <v>2808994380</v>
      </c>
      <c r="D79" s="7">
        <v>1401613659</v>
      </c>
    </row>
    <row r="80" spans="2:4" s="4" customFormat="1" x14ac:dyDescent="0.2">
      <c r="B80" s="3" t="s">
        <v>50</v>
      </c>
      <c r="C80" s="7">
        <v>503663566</v>
      </c>
      <c r="D80" s="7">
        <v>234638359</v>
      </c>
    </row>
    <row r="81" spans="2:4" s="4" customFormat="1" x14ac:dyDescent="0.2">
      <c r="B81" s="3" t="s">
        <v>51</v>
      </c>
      <c r="C81" s="7">
        <v>405353134</v>
      </c>
      <c r="D81" s="7">
        <v>264652068</v>
      </c>
    </row>
    <row r="82" spans="2:4" s="4" customFormat="1" x14ac:dyDescent="0.2">
      <c r="B82" s="3" t="s">
        <v>52</v>
      </c>
      <c r="C82" s="7"/>
      <c r="D82" s="7" t="s">
        <v>0</v>
      </c>
    </row>
    <row r="83" spans="2:4" s="4" customFormat="1" x14ac:dyDescent="0.2">
      <c r="B83" s="3" t="s">
        <v>53</v>
      </c>
      <c r="C83" s="7">
        <v>178706200</v>
      </c>
      <c r="D83" s="7">
        <v>523260699</v>
      </c>
    </row>
    <row r="84" spans="2:4" s="4" customFormat="1" x14ac:dyDescent="0.2">
      <c r="B84" s="3" t="s">
        <v>224</v>
      </c>
      <c r="C84" s="7">
        <v>-26351558</v>
      </c>
      <c r="D84" s="7">
        <v>-23124854</v>
      </c>
    </row>
    <row r="85" spans="2:4" s="4" customFormat="1" x14ac:dyDescent="0.2">
      <c r="B85" s="3" t="s">
        <v>54</v>
      </c>
      <c r="C85" s="7">
        <v>2031936932</v>
      </c>
      <c r="D85" s="7">
        <v>1418217423</v>
      </c>
    </row>
    <row r="86" spans="2:4" s="4" customFormat="1" x14ac:dyDescent="0.2">
      <c r="B86" s="3" t="s">
        <v>55</v>
      </c>
      <c r="C86" s="7">
        <v>132016159</v>
      </c>
      <c r="D86" s="7">
        <v>79368808</v>
      </c>
    </row>
    <row r="87" spans="2:4" s="4" customFormat="1" x14ac:dyDescent="0.2">
      <c r="B87" s="3" t="s">
        <v>56</v>
      </c>
      <c r="C87" s="7"/>
      <c r="D87" s="7" t="s">
        <v>0</v>
      </c>
    </row>
    <row r="88" spans="2:4" s="4" customFormat="1" x14ac:dyDescent="0.2">
      <c r="B88" s="3" t="s">
        <v>57</v>
      </c>
      <c r="C88" s="7">
        <v>1372276000</v>
      </c>
      <c r="D88" s="7">
        <v>1279920000</v>
      </c>
    </row>
    <row r="89" spans="2:4" s="4" customFormat="1" x14ac:dyDescent="0.2">
      <c r="B89" s="3" t="s">
        <v>58</v>
      </c>
      <c r="C89" s="7">
        <v>2579516378</v>
      </c>
      <c r="D89" s="7">
        <v>2566317099</v>
      </c>
    </row>
    <row r="90" spans="2:4" s="4" customFormat="1" x14ac:dyDescent="0.2">
      <c r="B90" s="3" t="s">
        <v>59</v>
      </c>
      <c r="C90" s="7">
        <v>10151631315</v>
      </c>
      <c r="D90" s="7">
        <v>6603043956</v>
      </c>
    </row>
    <row r="91" spans="2:4" s="4" customFormat="1" x14ac:dyDescent="0.2">
      <c r="B91" s="3" t="s">
        <v>60</v>
      </c>
      <c r="C91" s="7">
        <v>0</v>
      </c>
      <c r="D91" s="7">
        <v>0</v>
      </c>
    </row>
    <row r="92" spans="2:4" s="4" customFormat="1" x14ac:dyDescent="0.2">
      <c r="B92" s="3" t="s">
        <v>61</v>
      </c>
      <c r="C92" s="7">
        <v>6461748690</v>
      </c>
      <c r="D92" s="7">
        <v>4417748690</v>
      </c>
    </row>
    <row r="93" spans="2:4" s="4" customFormat="1" x14ac:dyDescent="0.2">
      <c r="B93" s="3" t="s">
        <v>62</v>
      </c>
      <c r="C93" s="7"/>
      <c r="D93" s="7" t="s">
        <v>0</v>
      </c>
    </row>
    <row r="94" spans="2:4" s="4" customFormat="1" x14ac:dyDescent="0.2">
      <c r="B94" s="3" t="s">
        <v>63</v>
      </c>
      <c r="C94" s="7">
        <f t="shared" ref="C94:D94" si="15">C10+C31+C46+C49+C64+C71</f>
        <v>1273970028018</v>
      </c>
      <c r="D94" s="7">
        <f t="shared" si="15"/>
        <v>733867576395</v>
      </c>
    </row>
    <row r="95" spans="2:4" s="4" customFormat="1" x14ac:dyDescent="0.2">
      <c r="B95" s="3" t="s">
        <v>64</v>
      </c>
      <c r="C95" s="7" t="s">
        <v>0</v>
      </c>
      <c r="D95" s="7" t="s">
        <v>0</v>
      </c>
    </row>
    <row r="96" spans="2:4" s="4" customFormat="1" x14ac:dyDescent="0.2">
      <c r="B96" s="3" t="s">
        <v>65</v>
      </c>
      <c r="C96" s="7">
        <f t="shared" ref="C96:D96" si="16">C97+C103+C104</f>
        <v>253781412914</v>
      </c>
      <c r="D96" s="7">
        <f t="shared" si="16"/>
        <v>238050803091</v>
      </c>
    </row>
    <row r="97" spans="2:4" s="4" customFormat="1" x14ac:dyDescent="0.2">
      <c r="B97" s="3" t="s">
        <v>66</v>
      </c>
      <c r="C97" s="7">
        <f t="shared" ref="C97:D97" si="17">SUM(C98:C102)</f>
        <v>249976502413</v>
      </c>
      <c r="D97" s="7">
        <f t="shared" si="17"/>
        <v>238040123836</v>
      </c>
    </row>
    <row r="98" spans="2:4" s="4" customFormat="1" x14ac:dyDescent="0.2">
      <c r="B98" s="3" t="s">
        <v>67</v>
      </c>
      <c r="C98" s="7">
        <v>209954781271</v>
      </c>
      <c r="D98" s="7">
        <v>202695770979</v>
      </c>
    </row>
    <row r="99" spans="2:4" s="4" customFormat="1" x14ac:dyDescent="0.2">
      <c r="B99" s="3" t="s">
        <v>68</v>
      </c>
      <c r="C99" s="7">
        <v>36560791296</v>
      </c>
      <c r="D99" s="7">
        <v>33632335721</v>
      </c>
    </row>
    <row r="100" spans="2:4" s="4" customFormat="1" x14ac:dyDescent="0.2">
      <c r="B100" s="3" t="s">
        <v>69</v>
      </c>
      <c r="C100" s="7"/>
      <c r="D100" s="7" t="s">
        <v>0</v>
      </c>
    </row>
    <row r="101" spans="2:4" s="4" customFormat="1" x14ac:dyDescent="0.2">
      <c r="B101" s="3" t="s">
        <v>70</v>
      </c>
      <c r="C101" s="7">
        <v>170225560</v>
      </c>
      <c r="D101" s="7">
        <v>173310586</v>
      </c>
    </row>
    <row r="102" spans="2:4" s="4" customFormat="1" x14ac:dyDescent="0.2">
      <c r="B102" s="3" t="s">
        <v>71</v>
      </c>
      <c r="C102" s="7">
        <v>3290704286</v>
      </c>
      <c r="D102" s="7">
        <v>1538706550</v>
      </c>
    </row>
    <row r="103" spans="2:4" s="4" customFormat="1" x14ac:dyDescent="0.2">
      <c r="B103" s="3" t="s">
        <v>72</v>
      </c>
      <c r="C103" s="7">
        <v>3690986770</v>
      </c>
      <c r="D103" s="7">
        <v>0</v>
      </c>
    </row>
    <row r="104" spans="2:4" s="4" customFormat="1" x14ac:dyDescent="0.2">
      <c r="B104" s="3" t="s">
        <v>73</v>
      </c>
      <c r="C104" s="7">
        <v>113923731</v>
      </c>
      <c r="D104" s="7">
        <v>10679255</v>
      </c>
    </row>
    <row r="105" spans="2:4" s="4" customFormat="1" x14ac:dyDescent="0.2">
      <c r="B105" s="3" t="s">
        <v>74</v>
      </c>
      <c r="C105" s="7">
        <f t="shared" ref="C105:D105" si="18">SUM(C106:C110)</f>
        <v>443761529207</v>
      </c>
      <c r="D105" s="7">
        <f t="shared" si="18"/>
        <v>260560969744</v>
      </c>
    </row>
    <row r="106" spans="2:4" s="4" customFormat="1" x14ac:dyDescent="0.2">
      <c r="B106" s="3" t="s">
        <v>75</v>
      </c>
      <c r="C106" s="7">
        <v>215000000000</v>
      </c>
      <c r="D106" s="7">
        <v>100000000000</v>
      </c>
    </row>
    <row r="107" spans="2:4" s="4" customFormat="1" x14ac:dyDescent="0.2">
      <c r="B107" s="3" t="s">
        <v>76</v>
      </c>
      <c r="C107" s="7">
        <v>0</v>
      </c>
      <c r="D107" s="7">
        <v>0</v>
      </c>
    </row>
    <row r="108" spans="2:4" s="4" customFormat="1" x14ac:dyDescent="0.2">
      <c r="B108" s="3" t="s">
        <v>77</v>
      </c>
      <c r="C108" s="7">
        <v>227323835207</v>
      </c>
      <c r="D108" s="7">
        <v>160560969744</v>
      </c>
    </row>
    <row r="109" spans="2:4" s="4" customFormat="1" x14ac:dyDescent="0.2">
      <c r="B109" s="3" t="s">
        <v>78</v>
      </c>
      <c r="C109" s="7">
        <v>756000000</v>
      </c>
      <c r="D109" s="7" t="s">
        <v>0</v>
      </c>
    </row>
    <row r="110" spans="2:4" s="4" customFormat="1" x14ac:dyDescent="0.2">
      <c r="B110" s="3" t="s">
        <v>79</v>
      </c>
      <c r="C110" s="7">
        <f t="shared" ref="C110:D110" si="19">SUM(C111:C112)</f>
        <v>681694000</v>
      </c>
      <c r="D110" s="7">
        <f t="shared" si="19"/>
        <v>0</v>
      </c>
    </row>
    <row r="111" spans="2:4" s="4" customFormat="1" x14ac:dyDescent="0.2">
      <c r="B111" s="3" t="s">
        <v>80</v>
      </c>
      <c r="C111" s="7">
        <v>681694000</v>
      </c>
      <c r="D111" s="7" t="s">
        <v>0</v>
      </c>
    </row>
    <row r="112" spans="2:4" s="4" customFormat="1" x14ac:dyDescent="0.2">
      <c r="B112" s="3" t="s">
        <v>81</v>
      </c>
      <c r="C112" s="7"/>
      <c r="D112" s="7" t="s">
        <v>0</v>
      </c>
    </row>
    <row r="113" spans="2:4" s="4" customFormat="1" x14ac:dyDescent="0.2">
      <c r="B113" s="3" t="s">
        <v>82</v>
      </c>
      <c r="C113" s="7">
        <f t="shared" ref="C113:D113" si="20">SUM(C114:C126)</f>
        <v>340946243533</v>
      </c>
      <c r="D113" s="7">
        <f t="shared" si="20"/>
        <v>13241357206</v>
      </c>
    </row>
    <row r="114" spans="2:4" s="4" customFormat="1" x14ac:dyDescent="0.2">
      <c r="B114" s="3" t="s">
        <v>83</v>
      </c>
      <c r="C114" s="7">
        <v>698558520</v>
      </c>
      <c r="D114" s="7">
        <v>605749560</v>
      </c>
    </row>
    <row r="115" spans="2:4" s="4" customFormat="1" x14ac:dyDescent="0.2">
      <c r="B115" s="3" t="s">
        <v>232</v>
      </c>
      <c r="C115" s="7">
        <v>-434586871</v>
      </c>
      <c r="D115" s="7">
        <v>-438746718</v>
      </c>
    </row>
    <row r="116" spans="2:4" s="4" customFormat="1" x14ac:dyDescent="0.2">
      <c r="B116" s="3" t="s">
        <v>84</v>
      </c>
      <c r="C116" s="7">
        <v>7261049804</v>
      </c>
      <c r="D116" s="7">
        <v>4799608878</v>
      </c>
    </row>
    <row r="117" spans="2:4" s="4" customFormat="1" x14ac:dyDescent="0.2">
      <c r="B117" s="3" t="s">
        <v>85</v>
      </c>
      <c r="C117" s="7">
        <v>327479818943</v>
      </c>
      <c r="D117" s="7">
        <v>1729415967</v>
      </c>
    </row>
    <row r="118" spans="2:4" s="4" customFormat="1" x14ac:dyDescent="0.2">
      <c r="B118" s="3" t="s">
        <v>233</v>
      </c>
      <c r="C118" s="7"/>
      <c r="D118" s="7" t="s">
        <v>0</v>
      </c>
    </row>
    <row r="119" spans="2:4" s="4" customFormat="1" x14ac:dyDescent="0.2">
      <c r="B119" s="3" t="s">
        <v>86</v>
      </c>
      <c r="C119" s="7">
        <v>4530680112</v>
      </c>
      <c r="D119" s="7">
        <v>3965310164</v>
      </c>
    </row>
    <row r="120" spans="2:4" s="4" customFormat="1" x14ac:dyDescent="0.2">
      <c r="B120" s="3" t="s">
        <v>214</v>
      </c>
      <c r="C120" s="7">
        <v>200000000</v>
      </c>
      <c r="D120" s="7"/>
    </row>
    <row r="121" spans="2:4" s="4" customFormat="1" x14ac:dyDescent="0.2">
      <c r="B121" s="3" t="s">
        <v>87</v>
      </c>
      <c r="C121" s="7">
        <v>323287671</v>
      </c>
      <c r="D121" s="7">
        <v>1848493152</v>
      </c>
    </row>
    <row r="122" spans="2:4" s="4" customFormat="1" x14ac:dyDescent="0.2">
      <c r="B122" s="3" t="s">
        <v>88</v>
      </c>
      <c r="C122" s="7">
        <v>624935766</v>
      </c>
      <c r="D122" s="7">
        <v>323670763</v>
      </c>
    </row>
    <row r="123" spans="2:4" s="4" customFormat="1" x14ac:dyDescent="0.2">
      <c r="B123" s="3" t="s">
        <v>89</v>
      </c>
      <c r="C123" s="7">
        <v>184832831</v>
      </c>
      <c r="D123" s="7">
        <v>366313263</v>
      </c>
    </row>
    <row r="124" spans="2:4" s="4" customFormat="1" x14ac:dyDescent="0.2">
      <c r="B124" s="3" t="s">
        <v>90</v>
      </c>
      <c r="C124" s="7"/>
      <c r="D124" s="7" t="s">
        <v>0</v>
      </c>
    </row>
    <row r="125" spans="2:4" s="4" customFormat="1" x14ac:dyDescent="0.2">
      <c r="B125" s="3" t="s">
        <v>91</v>
      </c>
      <c r="C125" s="7"/>
      <c r="D125" s="7" t="s">
        <v>0</v>
      </c>
    </row>
    <row r="126" spans="2:4" s="4" customFormat="1" x14ac:dyDescent="0.2">
      <c r="B126" s="3" t="s">
        <v>92</v>
      </c>
      <c r="C126" s="7">
        <v>77666757</v>
      </c>
      <c r="D126" s="7">
        <v>41542177</v>
      </c>
    </row>
    <row r="127" spans="2:4" s="4" customFormat="1" x14ac:dyDescent="0.2">
      <c r="B127" s="3" t="s">
        <v>93</v>
      </c>
      <c r="C127" s="7">
        <f t="shared" ref="C127:D127" si="21">C96+C105+C113</f>
        <v>1038489185654</v>
      </c>
      <c r="D127" s="7">
        <f t="shared" si="21"/>
        <v>511853130041</v>
      </c>
    </row>
    <row r="128" spans="2:4" s="4" customFormat="1" x14ac:dyDescent="0.2">
      <c r="B128" s="3" t="s">
        <v>94</v>
      </c>
      <c r="C128" s="7" t="s">
        <v>0</v>
      </c>
      <c r="D128" s="7" t="s">
        <v>0</v>
      </c>
    </row>
    <row r="129" spans="2:4" s="4" customFormat="1" x14ac:dyDescent="0.2">
      <c r="B129" s="3" t="s">
        <v>95</v>
      </c>
      <c r="C129" s="7">
        <f t="shared" ref="C129:D129" si="22">SUM(C130)</f>
        <v>167110125000</v>
      </c>
      <c r="D129" s="7">
        <f t="shared" si="22"/>
        <v>167110125000</v>
      </c>
    </row>
    <row r="130" spans="2:4" s="4" customFormat="1" x14ac:dyDescent="0.2">
      <c r="B130" s="3" t="s">
        <v>96</v>
      </c>
      <c r="C130" s="7">
        <v>167110125000</v>
      </c>
      <c r="D130" s="7">
        <v>167110125000</v>
      </c>
    </row>
    <row r="131" spans="2:4" s="4" customFormat="1" x14ac:dyDescent="0.2">
      <c r="B131" s="3" t="s">
        <v>97</v>
      </c>
      <c r="C131" s="7">
        <f t="shared" ref="C131:D131" si="23">SUM(C132:C135)</f>
        <v>3078159279</v>
      </c>
      <c r="D131" s="7">
        <f t="shared" si="23"/>
        <v>3078159279</v>
      </c>
    </row>
    <row r="132" spans="2:4" s="4" customFormat="1" x14ac:dyDescent="0.2">
      <c r="B132" s="3" t="s">
        <v>98</v>
      </c>
      <c r="C132" s="7">
        <v>3075062855</v>
      </c>
      <c r="D132" s="7">
        <v>3075062855</v>
      </c>
    </row>
    <row r="133" spans="2:4" s="4" customFormat="1" x14ac:dyDescent="0.2">
      <c r="B133" s="3" t="s">
        <v>99</v>
      </c>
      <c r="C133" s="7"/>
      <c r="D133" s="7" t="s">
        <v>0</v>
      </c>
    </row>
    <row r="134" spans="2:4" s="4" customFormat="1" x14ac:dyDescent="0.2">
      <c r="B134" s="3" t="s">
        <v>100</v>
      </c>
      <c r="C134" s="7">
        <v>3096424</v>
      </c>
      <c r="D134" s="7">
        <v>3096424</v>
      </c>
    </row>
    <row r="135" spans="2:4" s="4" customFormat="1" x14ac:dyDescent="0.2">
      <c r="B135" s="3" t="s">
        <v>215</v>
      </c>
      <c r="C135" s="7"/>
      <c r="D135" s="7"/>
    </row>
    <row r="136" spans="2:4" s="4" customFormat="1" x14ac:dyDescent="0.2">
      <c r="B136" s="3" t="s">
        <v>101</v>
      </c>
      <c r="C136" s="7">
        <f t="shared" ref="C136:D136" si="24">SUM(C137:C138)</f>
        <v>0</v>
      </c>
      <c r="D136" s="7">
        <f t="shared" si="24"/>
        <v>0</v>
      </c>
    </row>
    <row r="137" spans="2:4" s="4" customFormat="1" x14ac:dyDescent="0.2">
      <c r="B137" s="3" t="s">
        <v>102</v>
      </c>
      <c r="C137" s="7"/>
      <c r="D137" s="7"/>
    </row>
    <row r="138" spans="2:4" s="4" customFormat="1" x14ac:dyDescent="0.2">
      <c r="B138" s="3" t="s">
        <v>103</v>
      </c>
      <c r="C138" s="7"/>
      <c r="D138" s="7"/>
    </row>
    <row r="139" spans="2:4" s="4" customFormat="1" x14ac:dyDescent="0.2">
      <c r="B139" s="3" t="s">
        <v>104</v>
      </c>
      <c r="C139" s="7">
        <f t="shared" ref="C139:D139" si="25">SUM(C140:C143)</f>
        <v>14952600</v>
      </c>
      <c r="D139" s="7">
        <f t="shared" si="25"/>
        <v>7113600</v>
      </c>
    </row>
    <row r="140" spans="2:4" s="4" customFormat="1" x14ac:dyDescent="0.2">
      <c r="B140" s="3" t="s">
        <v>105</v>
      </c>
      <c r="C140" s="7">
        <v>14952600</v>
      </c>
      <c r="D140" s="7">
        <v>7113600</v>
      </c>
    </row>
    <row r="141" spans="2:4" s="4" customFormat="1" x14ac:dyDescent="0.2">
      <c r="B141" s="3" t="s">
        <v>106</v>
      </c>
      <c r="C141" s="7"/>
      <c r="D141" s="7" t="s">
        <v>0</v>
      </c>
    </row>
    <row r="142" spans="2:4" s="4" customFormat="1" x14ac:dyDescent="0.2">
      <c r="B142" s="3" t="s">
        <v>107</v>
      </c>
      <c r="C142" s="7"/>
      <c r="D142" s="7" t="s">
        <v>0</v>
      </c>
    </row>
    <row r="143" spans="2:4" s="4" customFormat="1" x14ac:dyDescent="0.2">
      <c r="B143" s="3" t="s">
        <v>108</v>
      </c>
      <c r="C143" s="7"/>
      <c r="D143" s="7" t="s">
        <v>0</v>
      </c>
    </row>
    <row r="144" spans="2:4" s="4" customFormat="1" x14ac:dyDescent="0.2">
      <c r="B144" s="3" t="s">
        <v>109</v>
      </c>
      <c r="C144" s="7">
        <f t="shared" ref="C144:D144" si="26">SUM(C145:C147)</f>
        <v>65277605485</v>
      </c>
      <c r="D144" s="7">
        <f t="shared" si="26"/>
        <v>51819048475</v>
      </c>
    </row>
    <row r="145" spans="2:4" s="4" customFormat="1" x14ac:dyDescent="0.2">
      <c r="B145" s="3" t="s">
        <v>110</v>
      </c>
      <c r="C145" s="7">
        <v>35556101</v>
      </c>
      <c r="D145" s="7">
        <v>21288858</v>
      </c>
    </row>
    <row r="146" spans="2:4" s="4" customFormat="1" x14ac:dyDescent="0.2">
      <c r="B146" s="3" t="s">
        <v>111</v>
      </c>
      <c r="C146" s="7">
        <v>500000000</v>
      </c>
      <c r="D146" s="7">
        <v>500000000</v>
      </c>
    </row>
    <row r="147" spans="2:4" s="4" customFormat="1" x14ac:dyDescent="0.2">
      <c r="B147" s="3" t="s">
        <v>112</v>
      </c>
      <c r="C147" s="7">
        <v>64742049384</v>
      </c>
      <c r="D147" s="7">
        <v>51297759617</v>
      </c>
    </row>
    <row r="148" spans="2:4" s="4" customFormat="1" x14ac:dyDescent="0.2">
      <c r="B148" s="3" t="s">
        <v>113</v>
      </c>
      <c r="C148" s="7">
        <f t="shared" ref="C148:D148" si="27">C129+C131+C136+C139+C144</f>
        <v>235480842364</v>
      </c>
      <c r="D148" s="7">
        <f t="shared" si="27"/>
        <v>222014446354</v>
      </c>
    </row>
    <row r="149" spans="2:4" s="4" customFormat="1" x14ac:dyDescent="0.2">
      <c r="B149" s="3" t="s">
        <v>114</v>
      </c>
      <c r="C149" s="7">
        <f t="shared" ref="C149:D149" si="28">C127+C148</f>
        <v>1273970028018</v>
      </c>
      <c r="D149" s="7">
        <f t="shared" si="28"/>
        <v>733867576395</v>
      </c>
    </row>
    <row r="150" spans="2:4" s="4" customFormat="1" x14ac:dyDescent="0.2"/>
    <row r="151" spans="2:4" s="4" customFormat="1" x14ac:dyDescent="0.2">
      <c r="C151" s="13"/>
      <c r="D151" s="13"/>
    </row>
    <row r="152" spans="2:4" s="4" customFormat="1" x14ac:dyDescent="0.2">
      <c r="C152" s="13"/>
      <c r="D152" s="13"/>
    </row>
    <row r="153" spans="2:4" s="4" customFormat="1" x14ac:dyDescent="0.2"/>
    <row r="154" spans="2:4" s="4" customFormat="1" x14ac:dyDescent="0.2">
      <c r="C154" s="13"/>
      <c r="D154" s="13"/>
    </row>
    <row r="155" spans="2:4" s="4" customFormat="1" x14ac:dyDescent="0.2"/>
    <row r="156" spans="2:4" s="4" customFormat="1" x14ac:dyDescent="0.2"/>
    <row r="157" spans="2:4" s="4" customFormat="1" x14ac:dyDescent="0.2"/>
    <row r="158" spans="2:4" s="4" customFormat="1" x14ac:dyDescent="0.2"/>
    <row r="159" spans="2:4" s="4" customFormat="1" x14ac:dyDescent="0.2"/>
    <row r="160" spans="2:4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mergeCells count="3">
    <mergeCell ref="B8"/>
    <mergeCell ref="D8"/>
    <mergeCell ref="C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D1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108"/>
  <sheetViews>
    <sheetView zoomScaleNormal="100" workbookViewId="0"/>
  </sheetViews>
  <sheetFormatPr defaultRowHeight="12.75" x14ac:dyDescent="0.2"/>
  <cols>
    <col min="2" max="2" width="41" bestFit="1" customWidth="1"/>
    <col min="3" max="6" width="24.28515625" customWidth="1"/>
  </cols>
  <sheetData>
    <row r="1" spans="2:6" x14ac:dyDescent="0.2">
      <c r="B1" s="8"/>
    </row>
    <row r="2" spans="2:6" ht="20.25" x14ac:dyDescent="0.25">
      <c r="B2" s="1" t="s">
        <v>115</v>
      </c>
      <c r="C2" s="6"/>
      <c r="D2" s="6"/>
      <c r="E2" s="6"/>
      <c r="F2" s="6"/>
    </row>
    <row r="4" spans="2:6" x14ac:dyDescent="0.2">
      <c r="B4" t="s">
        <v>248</v>
      </c>
    </row>
    <row r="5" spans="2:6" x14ac:dyDescent="0.2">
      <c r="B5" t="s">
        <v>249</v>
      </c>
    </row>
    <row r="6" spans="2:6" x14ac:dyDescent="0.2">
      <c r="C6" s="6"/>
      <c r="D6" s="6"/>
      <c r="E6" s="6"/>
      <c r="F6" s="6"/>
    </row>
    <row r="7" spans="2:6" x14ac:dyDescent="0.2">
      <c r="B7" t="s">
        <v>245</v>
      </c>
      <c r="C7" s="6"/>
      <c r="D7" s="6"/>
      <c r="E7" s="6"/>
      <c r="F7" s="14" t="s">
        <v>2</v>
      </c>
    </row>
    <row r="8" spans="2:6" x14ac:dyDescent="0.2">
      <c r="B8" s="5" t="s">
        <v>3</v>
      </c>
      <c r="C8" s="16" t="s">
        <v>227</v>
      </c>
      <c r="D8" s="17"/>
      <c r="E8" s="16" t="s">
        <v>228</v>
      </c>
      <c r="F8" s="17"/>
    </row>
    <row r="9" spans="2:6" x14ac:dyDescent="0.2">
      <c r="B9" s="2"/>
      <c r="C9" s="15" t="s">
        <v>211</v>
      </c>
      <c r="D9" s="15" t="s">
        <v>210</v>
      </c>
      <c r="E9" s="15" t="s">
        <v>211</v>
      </c>
      <c r="F9" s="15" t="s">
        <v>210</v>
      </c>
    </row>
    <row r="10" spans="2:6" s="4" customFormat="1" x14ac:dyDescent="0.2">
      <c r="B10" s="3" t="s">
        <v>116</v>
      </c>
      <c r="C10" s="7">
        <f t="shared" ref="C10:F10" si="0">C11+C19+C25+C29+C44+C46+C49+C50</f>
        <v>64846059481</v>
      </c>
      <c r="D10" s="7">
        <f t="shared" si="0"/>
        <v>64846059481</v>
      </c>
      <c r="E10" s="7">
        <f t="shared" si="0"/>
        <v>17149317709</v>
      </c>
      <c r="F10" s="7">
        <f t="shared" si="0"/>
        <v>17149317709</v>
      </c>
    </row>
    <row r="11" spans="2:6" s="4" customFormat="1" x14ac:dyDescent="0.2">
      <c r="B11" s="3" t="s">
        <v>117</v>
      </c>
      <c r="C11" s="7">
        <f t="shared" ref="C11:F11" si="1">SUM(C12:C18)</f>
        <v>13118493027</v>
      </c>
      <c r="D11" s="7">
        <f t="shared" si="1"/>
        <v>13118493027</v>
      </c>
      <c r="E11" s="7">
        <f t="shared" si="1"/>
        <v>7611742923</v>
      </c>
      <c r="F11" s="7">
        <f t="shared" si="1"/>
        <v>7611742923</v>
      </c>
    </row>
    <row r="12" spans="2:6" s="4" customFormat="1" x14ac:dyDescent="0.2">
      <c r="B12" s="3" t="s">
        <v>118</v>
      </c>
      <c r="C12" s="7">
        <v>9645741718</v>
      </c>
      <c r="D12" s="7">
        <v>9645741718</v>
      </c>
      <c r="E12" s="7">
        <v>7460047814</v>
      </c>
      <c r="F12" s="7">
        <v>7460047814</v>
      </c>
    </row>
    <row r="13" spans="2:6" s="4" customFormat="1" x14ac:dyDescent="0.2">
      <c r="B13" s="3" t="s">
        <v>119</v>
      </c>
      <c r="C13" s="7">
        <v>2368860937</v>
      </c>
      <c r="D13" s="7">
        <v>2368860937</v>
      </c>
      <c r="E13" s="7">
        <v>87000000</v>
      </c>
      <c r="F13" s="7">
        <v>87000000</v>
      </c>
    </row>
    <row r="14" spans="2:6" s="4" customFormat="1" x14ac:dyDescent="0.2">
      <c r="B14" s="3" t="s">
        <v>120</v>
      </c>
      <c r="C14" s="7">
        <v>48000000</v>
      </c>
      <c r="D14" s="7">
        <v>48000000</v>
      </c>
      <c r="E14" s="7"/>
      <c r="F14" s="7"/>
    </row>
    <row r="15" spans="2:6" s="4" customFormat="1" x14ac:dyDescent="0.2">
      <c r="B15" s="3" t="s">
        <v>121</v>
      </c>
      <c r="C15" s="7">
        <v>183809023</v>
      </c>
      <c r="D15" s="7">
        <v>183809023</v>
      </c>
      <c r="E15" s="7">
        <v>25096366</v>
      </c>
      <c r="F15" s="7">
        <v>25096366</v>
      </c>
    </row>
    <row r="16" spans="2:6" s="4" customFormat="1" x14ac:dyDescent="0.2">
      <c r="B16" s="3" t="s">
        <v>122</v>
      </c>
      <c r="C16" s="7">
        <v>100000000</v>
      </c>
      <c r="D16" s="7">
        <v>100000000</v>
      </c>
      <c r="E16" s="7"/>
      <c r="F16" s="7"/>
    </row>
    <row r="17" spans="2:6" s="4" customFormat="1" x14ac:dyDescent="0.2">
      <c r="B17" s="3" t="s">
        <v>123</v>
      </c>
      <c r="C17" s="7"/>
      <c r="D17" s="7"/>
      <c r="E17" s="7"/>
      <c r="F17" s="7"/>
    </row>
    <row r="18" spans="2:6" s="4" customFormat="1" x14ac:dyDescent="0.2">
      <c r="B18" s="3" t="s">
        <v>124</v>
      </c>
      <c r="C18" s="7">
        <v>772081349</v>
      </c>
      <c r="D18" s="7">
        <v>772081349</v>
      </c>
      <c r="E18" s="7">
        <v>39598743</v>
      </c>
      <c r="F18" s="7">
        <v>39598743</v>
      </c>
    </row>
    <row r="19" spans="2:6" s="4" customFormat="1" x14ac:dyDescent="0.2">
      <c r="B19" s="3" t="s">
        <v>125</v>
      </c>
      <c r="C19" s="7">
        <f t="shared" ref="C19:F19" si="2">SUM(C20:C24)</f>
        <v>21643245688</v>
      </c>
      <c r="D19" s="7">
        <f t="shared" si="2"/>
        <v>21643245688</v>
      </c>
      <c r="E19" s="7">
        <f t="shared" si="2"/>
        <v>1633575476</v>
      </c>
      <c r="F19" s="7">
        <f t="shared" si="2"/>
        <v>1633575476</v>
      </c>
    </row>
    <row r="20" spans="2:6" s="4" customFormat="1" x14ac:dyDescent="0.2">
      <c r="B20" s="3" t="s">
        <v>126</v>
      </c>
      <c r="C20" s="7">
        <v>18764799156</v>
      </c>
      <c r="D20" s="7">
        <v>18764799156</v>
      </c>
      <c r="E20" s="7">
        <v>1563896487</v>
      </c>
      <c r="F20" s="7">
        <v>1563896487</v>
      </c>
    </row>
    <row r="21" spans="2:6" s="4" customFormat="1" x14ac:dyDescent="0.2">
      <c r="B21" s="3" t="s">
        <v>127</v>
      </c>
      <c r="C21" s="7">
        <v>2673564002</v>
      </c>
      <c r="D21" s="7">
        <v>2673564002</v>
      </c>
      <c r="E21" s="7">
        <v>3408989</v>
      </c>
      <c r="F21" s="7">
        <v>3408989</v>
      </c>
    </row>
    <row r="22" spans="2:6" s="4" customFormat="1" x14ac:dyDescent="0.2">
      <c r="B22" s="3" t="s">
        <v>128</v>
      </c>
      <c r="C22" s="7" t="s">
        <v>0</v>
      </c>
      <c r="D22" s="7" t="s">
        <v>0</v>
      </c>
      <c r="E22" s="7">
        <v>66270000</v>
      </c>
      <c r="F22" s="7">
        <v>66270000</v>
      </c>
    </row>
    <row r="23" spans="2:6" s="4" customFormat="1" x14ac:dyDescent="0.2">
      <c r="B23" s="3" t="s">
        <v>129</v>
      </c>
      <c r="C23" s="7">
        <v>26362530</v>
      </c>
      <c r="D23" s="7">
        <v>26362530</v>
      </c>
      <c r="E23" s="7"/>
      <c r="F23" s="7"/>
    </row>
    <row r="24" spans="2:6" s="4" customFormat="1" x14ac:dyDescent="0.2">
      <c r="B24" s="3" t="s">
        <v>130</v>
      </c>
      <c r="C24" s="7">
        <v>178520000</v>
      </c>
      <c r="D24" s="7">
        <v>178520000</v>
      </c>
      <c r="E24" s="7"/>
      <c r="F24" s="7"/>
    </row>
    <row r="25" spans="2:6" s="4" customFormat="1" x14ac:dyDescent="0.2">
      <c r="B25" s="3" t="s">
        <v>131</v>
      </c>
      <c r="C25" s="7">
        <f t="shared" ref="C25:F25" si="3">SUM(C26:C28)</f>
        <v>18876987387</v>
      </c>
      <c r="D25" s="7">
        <f t="shared" si="3"/>
        <v>18876987387</v>
      </c>
      <c r="E25" s="7">
        <f t="shared" si="3"/>
        <v>284850000</v>
      </c>
      <c r="F25" s="7">
        <f t="shared" si="3"/>
        <v>284850000</v>
      </c>
    </row>
    <row r="26" spans="2:6" s="4" customFormat="1" x14ac:dyDescent="0.2">
      <c r="B26" s="3" t="s">
        <v>132</v>
      </c>
      <c r="C26" s="7">
        <v>12512721387</v>
      </c>
      <c r="D26" s="7">
        <v>12512721387</v>
      </c>
      <c r="E26" s="7">
        <v>284850000</v>
      </c>
      <c r="F26" s="7">
        <v>284850000</v>
      </c>
    </row>
    <row r="27" spans="2:6" s="4" customFormat="1" x14ac:dyDescent="0.2">
      <c r="B27" s="3" t="s">
        <v>133</v>
      </c>
      <c r="C27" s="7">
        <v>6364266000</v>
      </c>
      <c r="D27" s="7">
        <v>6364266000</v>
      </c>
      <c r="E27" s="7"/>
      <c r="F27" s="7"/>
    </row>
    <row r="28" spans="2:6" s="4" customFormat="1" x14ac:dyDescent="0.2">
      <c r="B28" s="3" t="s">
        <v>134</v>
      </c>
      <c r="C28" s="7" t="s">
        <v>0</v>
      </c>
      <c r="D28" s="7" t="s">
        <v>0</v>
      </c>
      <c r="E28" s="7"/>
      <c r="F28" s="7"/>
    </row>
    <row r="29" spans="2:6" s="4" customFormat="1" x14ac:dyDescent="0.2">
      <c r="B29" s="3" t="s">
        <v>135</v>
      </c>
      <c r="C29" s="7">
        <f t="shared" ref="C29:F29" si="4">SUM(C30:C43)</f>
        <v>9437912588</v>
      </c>
      <c r="D29" s="7">
        <f t="shared" si="4"/>
        <v>9437912588</v>
      </c>
      <c r="E29" s="7">
        <f t="shared" si="4"/>
        <v>5387228979</v>
      </c>
      <c r="F29" s="7">
        <f t="shared" si="4"/>
        <v>5387228979</v>
      </c>
    </row>
    <row r="30" spans="2:6" s="4" customFormat="1" x14ac:dyDescent="0.2">
      <c r="B30" s="3" t="s">
        <v>136</v>
      </c>
      <c r="C30" s="7">
        <v>2025216433</v>
      </c>
      <c r="D30" s="7">
        <v>2025216433</v>
      </c>
      <c r="E30" s="7">
        <v>2525169011</v>
      </c>
      <c r="F30" s="7">
        <v>2525169011</v>
      </c>
    </row>
    <row r="31" spans="2:6" s="4" customFormat="1" x14ac:dyDescent="0.2">
      <c r="B31" s="3" t="s">
        <v>137</v>
      </c>
      <c r="C31" s="7">
        <v>1339904124</v>
      </c>
      <c r="D31" s="7">
        <v>1339904124</v>
      </c>
      <c r="E31" s="7">
        <v>1933212458</v>
      </c>
      <c r="F31" s="7">
        <v>1933212458</v>
      </c>
    </row>
    <row r="32" spans="2:6" s="4" customFormat="1" x14ac:dyDescent="0.2">
      <c r="B32" s="3" t="s">
        <v>138</v>
      </c>
      <c r="C32" s="7">
        <v>180821918</v>
      </c>
      <c r="D32" s="7">
        <v>180821918</v>
      </c>
      <c r="E32" s="7"/>
      <c r="F32" s="7"/>
    </row>
    <row r="33" spans="2:6" s="4" customFormat="1" x14ac:dyDescent="0.2">
      <c r="B33" s="3" t="s">
        <v>139</v>
      </c>
      <c r="C33" s="7">
        <v>3660616668</v>
      </c>
      <c r="D33" s="7">
        <v>3660616668</v>
      </c>
      <c r="E33" s="7">
        <v>294806208</v>
      </c>
      <c r="F33" s="7">
        <v>294806208</v>
      </c>
    </row>
    <row r="34" spans="2:6" s="4" customFormat="1" x14ac:dyDescent="0.2">
      <c r="B34" s="3" t="s">
        <v>140</v>
      </c>
      <c r="C34" s="7">
        <v>2525382</v>
      </c>
      <c r="D34" s="7">
        <v>2525382</v>
      </c>
      <c r="E34" s="7"/>
      <c r="F34" s="7"/>
    </row>
    <row r="35" spans="2:6" s="4" customFormat="1" x14ac:dyDescent="0.2">
      <c r="B35" s="3" t="s">
        <v>141</v>
      </c>
      <c r="C35" s="7">
        <v>22346856</v>
      </c>
      <c r="D35" s="7">
        <v>22346856</v>
      </c>
      <c r="E35" s="7"/>
      <c r="F35" s="7"/>
    </row>
    <row r="36" spans="2:6" s="4" customFormat="1" x14ac:dyDescent="0.2">
      <c r="B36" s="3" t="s">
        <v>142</v>
      </c>
      <c r="C36" s="7">
        <v>29061053</v>
      </c>
      <c r="D36" s="7">
        <v>29061053</v>
      </c>
      <c r="E36" s="7">
        <v>453655</v>
      </c>
      <c r="F36" s="7">
        <v>453655</v>
      </c>
    </row>
    <row r="37" spans="2:6" s="4" customFormat="1" x14ac:dyDescent="0.2">
      <c r="B37" s="3" t="s">
        <v>143</v>
      </c>
      <c r="C37" s="7" t="s">
        <v>0</v>
      </c>
      <c r="D37" s="7" t="s">
        <v>0</v>
      </c>
      <c r="E37" s="7">
        <v>13051883</v>
      </c>
      <c r="F37" s="7">
        <v>13051883</v>
      </c>
    </row>
    <row r="38" spans="2:6" s="4" customFormat="1" x14ac:dyDescent="0.2">
      <c r="B38" s="3" t="s">
        <v>144</v>
      </c>
      <c r="C38" s="7">
        <v>284930</v>
      </c>
      <c r="D38" s="7">
        <v>284930</v>
      </c>
      <c r="E38" s="7">
        <v>3617246</v>
      </c>
      <c r="F38" s="7">
        <v>3617246</v>
      </c>
    </row>
    <row r="39" spans="2:6" s="4" customFormat="1" x14ac:dyDescent="0.2">
      <c r="B39" s="3" t="s">
        <v>145</v>
      </c>
      <c r="C39" s="7">
        <v>206604757</v>
      </c>
      <c r="D39" s="7">
        <v>206604757</v>
      </c>
      <c r="E39" s="7"/>
      <c r="F39" s="7"/>
    </row>
    <row r="40" spans="2:6" s="4" customFormat="1" x14ac:dyDescent="0.2">
      <c r="B40" s="3" t="s">
        <v>146</v>
      </c>
      <c r="C40" s="7">
        <v>2017968</v>
      </c>
      <c r="D40" s="7">
        <v>2017968</v>
      </c>
      <c r="E40" s="7">
        <v>10840425</v>
      </c>
      <c r="F40" s="7">
        <v>10840425</v>
      </c>
    </row>
    <row r="41" spans="2:6" s="4" customFormat="1" x14ac:dyDescent="0.2">
      <c r="B41" s="3" t="s">
        <v>147</v>
      </c>
      <c r="C41" s="7">
        <v>1633511147</v>
      </c>
      <c r="D41" s="7">
        <v>1633511147</v>
      </c>
      <c r="E41" s="7">
        <v>274023772</v>
      </c>
      <c r="F41" s="7">
        <v>274023772</v>
      </c>
    </row>
    <row r="42" spans="2:6" s="4" customFormat="1" x14ac:dyDescent="0.2">
      <c r="B42" s="3" t="s">
        <v>148</v>
      </c>
      <c r="C42" s="7">
        <v>289439569</v>
      </c>
      <c r="D42" s="7">
        <v>289439569</v>
      </c>
      <c r="E42" s="7">
        <v>259847884</v>
      </c>
      <c r="F42" s="7">
        <v>259847884</v>
      </c>
    </row>
    <row r="43" spans="2:6" s="4" customFormat="1" x14ac:dyDescent="0.2">
      <c r="B43" s="3" t="s">
        <v>149</v>
      </c>
      <c r="C43" s="7">
        <v>45561783</v>
      </c>
      <c r="D43" s="7">
        <v>45561783</v>
      </c>
      <c r="E43" s="7">
        <v>72206437</v>
      </c>
      <c r="F43" s="7">
        <v>72206437</v>
      </c>
    </row>
    <row r="44" spans="2:6" s="4" customFormat="1" x14ac:dyDescent="0.2">
      <c r="B44" s="3" t="s">
        <v>150</v>
      </c>
      <c r="C44" s="7">
        <f t="shared" ref="C44:F44" si="5">SUM(C45)</f>
        <v>0</v>
      </c>
      <c r="D44" s="7">
        <f t="shared" si="5"/>
        <v>0</v>
      </c>
      <c r="E44" s="7">
        <f t="shared" si="5"/>
        <v>0</v>
      </c>
      <c r="F44" s="7">
        <f t="shared" si="5"/>
        <v>0</v>
      </c>
    </row>
    <row r="45" spans="2:6" s="4" customFormat="1" x14ac:dyDescent="0.2">
      <c r="B45" s="3" t="s">
        <v>151</v>
      </c>
      <c r="C45" s="7" t="s">
        <v>0</v>
      </c>
      <c r="D45" s="7" t="s">
        <v>0</v>
      </c>
      <c r="E45" s="7"/>
      <c r="F45" s="7"/>
    </row>
    <row r="46" spans="2:6" s="4" customFormat="1" x14ac:dyDescent="0.2">
      <c r="B46" s="3" t="s">
        <v>152</v>
      </c>
      <c r="C46" s="7">
        <f t="shared" ref="C46:F46" si="6">SUM(C47:C48)</f>
        <v>93511641</v>
      </c>
      <c r="D46" s="7">
        <f t="shared" si="6"/>
        <v>93511641</v>
      </c>
      <c r="E46" s="7">
        <f t="shared" si="6"/>
        <v>102883867</v>
      </c>
      <c r="F46" s="7">
        <f t="shared" si="6"/>
        <v>102883867</v>
      </c>
    </row>
    <row r="47" spans="2:6" s="4" customFormat="1" x14ac:dyDescent="0.2">
      <c r="B47" s="3" t="s">
        <v>153</v>
      </c>
      <c r="C47" s="7">
        <v>7521362</v>
      </c>
      <c r="D47" s="7">
        <v>7521362</v>
      </c>
      <c r="E47" s="7">
        <v>65300</v>
      </c>
      <c r="F47" s="7">
        <v>65300</v>
      </c>
    </row>
    <row r="48" spans="2:6" s="4" customFormat="1" x14ac:dyDescent="0.2">
      <c r="B48" s="3" t="s">
        <v>154</v>
      </c>
      <c r="C48" s="7">
        <v>85990279</v>
      </c>
      <c r="D48" s="7">
        <v>85990279</v>
      </c>
      <c r="E48" s="7">
        <v>102818567</v>
      </c>
      <c r="F48" s="7">
        <v>102818567</v>
      </c>
    </row>
    <row r="49" spans="2:6" s="4" customFormat="1" x14ac:dyDescent="0.2">
      <c r="B49" s="3" t="s">
        <v>155</v>
      </c>
      <c r="C49" s="7">
        <v>16516406</v>
      </c>
      <c r="D49" s="7">
        <v>16516406</v>
      </c>
      <c r="E49" s="7">
        <v>4220695</v>
      </c>
      <c r="F49" s="7">
        <v>4220695</v>
      </c>
    </row>
    <row r="50" spans="2:6" s="4" customFormat="1" x14ac:dyDescent="0.2">
      <c r="B50" s="3" t="s">
        <v>156</v>
      </c>
      <c r="C50" s="7">
        <f t="shared" ref="C50:F50" si="7">SUM(C51:C53)</f>
        <v>1659392744</v>
      </c>
      <c r="D50" s="7">
        <f t="shared" si="7"/>
        <v>1659392744</v>
      </c>
      <c r="E50" s="7">
        <f t="shared" si="7"/>
        <v>2124815769</v>
      </c>
      <c r="F50" s="7">
        <f t="shared" si="7"/>
        <v>2124815769</v>
      </c>
    </row>
    <row r="51" spans="2:6" s="4" customFormat="1" x14ac:dyDescent="0.2">
      <c r="B51" s="3" t="s">
        <v>157</v>
      </c>
      <c r="C51" s="7">
        <v>1659392744</v>
      </c>
      <c r="D51" s="7">
        <v>1659392744</v>
      </c>
      <c r="E51" s="7">
        <v>2112347367</v>
      </c>
      <c r="F51" s="7">
        <v>2112347367</v>
      </c>
    </row>
    <row r="52" spans="2:6" s="4" customFormat="1" x14ac:dyDescent="0.2">
      <c r="B52" s="3" t="s">
        <v>158</v>
      </c>
      <c r="C52" s="7" t="s">
        <v>0</v>
      </c>
      <c r="D52" s="7" t="s">
        <v>0</v>
      </c>
      <c r="E52" s="7">
        <v>0</v>
      </c>
      <c r="F52" s="7">
        <v>0</v>
      </c>
    </row>
    <row r="53" spans="2:6" s="4" customFormat="1" x14ac:dyDescent="0.2">
      <c r="B53" s="3" t="s">
        <v>159</v>
      </c>
      <c r="C53" s="7" t="s">
        <v>0</v>
      </c>
      <c r="D53" s="7" t="s">
        <v>0</v>
      </c>
      <c r="E53" s="7">
        <v>12468402</v>
      </c>
      <c r="F53" s="7">
        <v>12468402</v>
      </c>
    </row>
    <row r="54" spans="2:6" s="4" customFormat="1" x14ac:dyDescent="0.2">
      <c r="B54" s="3" t="s">
        <v>160</v>
      </c>
      <c r="C54" s="7">
        <f t="shared" ref="C54:F54" si="8">C55+C61+C67+C71+C81+C83+C86</f>
        <v>47033879288</v>
      </c>
      <c r="D54" s="7">
        <f t="shared" si="8"/>
        <v>47033879288</v>
      </c>
      <c r="E54" s="7">
        <f t="shared" si="8"/>
        <v>11521719223</v>
      </c>
      <c r="F54" s="7">
        <f t="shared" si="8"/>
        <v>11521719223</v>
      </c>
    </row>
    <row r="55" spans="2:6" s="4" customFormat="1" x14ac:dyDescent="0.2">
      <c r="B55" s="3" t="s">
        <v>161</v>
      </c>
      <c r="C55" s="7">
        <f t="shared" ref="C55:F55" si="9">SUM(C56:C60)</f>
        <v>4186653028</v>
      </c>
      <c r="D55" s="7">
        <f t="shared" si="9"/>
        <v>4186653028</v>
      </c>
      <c r="E55" s="7">
        <f t="shared" si="9"/>
        <v>3022770962</v>
      </c>
      <c r="F55" s="7">
        <f t="shared" si="9"/>
        <v>3022770962</v>
      </c>
    </row>
    <row r="56" spans="2:6" s="4" customFormat="1" x14ac:dyDescent="0.2">
      <c r="B56" s="3" t="s">
        <v>162</v>
      </c>
      <c r="C56" s="7">
        <v>3789013726</v>
      </c>
      <c r="D56" s="7">
        <v>3789013726</v>
      </c>
      <c r="E56" s="7">
        <v>2760127708</v>
      </c>
      <c r="F56" s="7">
        <v>2760127708</v>
      </c>
    </row>
    <row r="57" spans="2:6" s="4" customFormat="1" x14ac:dyDescent="0.2">
      <c r="B57" s="3" t="s">
        <v>163</v>
      </c>
      <c r="C57" s="7">
        <v>156518639</v>
      </c>
      <c r="D57" s="7">
        <v>156518639</v>
      </c>
      <c r="E57" s="7">
        <v>262643254</v>
      </c>
      <c r="F57" s="7">
        <v>262643254</v>
      </c>
    </row>
    <row r="58" spans="2:6" s="4" customFormat="1" x14ac:dyDescent="0.2">
      <c r="B58" s="3" t="s">
        <v>164</v>
      </c>
      <c r="C58" s="7" t="s">
        <v>0</v>
      </c>
      <c r="D58" s="7" t="s">
        <v>0</v>
      </c>
      <c r="E58" s="7"/>
      <c r="F58" s="7"/>
    </row>
    <row r="59" spans="2:6" s="4" customFormat="1" x14ac:dyDescent="0.2">
      <c r="B59" s="3" t="s">
        <v>165</v>
      </c>
      <c r="C59" s="7"/>
      <c r="D59" s="7"/>
      <c r="E59" s="7"/>
      <c r="F59" s="7"/>
    </row>
    <row r="60" spans="2:6" s="4" customFormat="1" x14ac:dyDescent="0.2">
      <c r="B60" s="3" t="s">
        <v>166</v>
      </c>
      <c r="C60" s="7">
        <v>241120663</v>
      </c>
      <c r="D60" s="7">
        <v>241120663</v>
      </c>
      <c r="E60" s="7">
        <v>0</v>
      </c>
      <c r="F60" s="7">
        <v>0</v>
      </c>
    </row>
    <row r="61" spans="2:6" s="4" customFormat="1" x14ac:dyDescent="0.2">
      <c r="B61" s="3" t="s">
        <v>167</v>
      </c>
      <c r="C61" s="7">
        <f t="shared" ref="C61:F61" si="10">SUM(C62:C66)</f>
        <v>9155699033</v>
      </c>
      <c r="D61" s="7">
        <f t="shared" si="10"/>
        <v>9155699033</v>
      </c>
      <c r="E61" s="7">
        <f t="shared" si="10"/>
        <v>1225799920</v>
      </c>
      <c r="F61" s="7">
        <f t="shared" si="10"/>
        <v>1225799920</v>
      </c>
    </row>
    <row r="62" spans="2:6" s="4" customFormat="1" x14ac:dyDescent="0.2">
      <c r="B62" s="3" t="s">
        <v>168</v>
      </c>
      <c r="C62" s="7">
        <v>7914815819</v>
      </c>
      <c r="D62" s="7">
        <v>7914815819</v>
      </c>
      <c r="E62" s="7">
        <v>1200694484</v>
      </c>
      <c r="F62" s="7">
        <v>1200694484</v>
      </c>
    </row>
    <row r="63" spans="2:6" s="4" customFormat="1" x14ac:dyDescent="0.2">
      <c r="B63" s="3" t="s">
        <v>169</v>
      </c>
      <c r="C63" s="7">
        <v>1194387814</v>
      </c>
      <c r="D63" s="7">
        <v>1194387814</v>
      </c>
      <c r="E63" s="7">
        <v>25105436</v>
      </c>
      <c r="F63" s="7">
        <v>25105436</v>
      </c>
    </row>
    <row r="64" spans="2:6" s="4" customFormat="1" x14ac:dyDescent="0.2">
      <c r="B64" s="3" t="s">
        <v>170</v>
      </c>
      <c r="C64" s="7" t="s">
        <v>0</v>
      </c>
      <c r="D64" s="7" t="s">
        <v>0</v>
      </c>
      <c r="E64" s="7" t="s">
        <v>0</v>
      </c>
      <c r="F64" s="7" t="s">
        <v>0</v>
      </c>
    </row>
    <row r="65" spans="2:6" s="4" customFormat="1" x14ac:dyDescent="0.2">
      <c r="B65" s="3" t="s">
        <v>171</v>
      </c>
      <c r="C65" s="7" t="s">
        <v>0</v>
      </c>
      <c r="D65" s="7" t="s">
        <v>0</v>
      </c>
      <c r="E65" s="7"/>
      <c r="F65" s="7"/>
    </row>
    <row r="66" spans="2:6" s="4" customFormat="1" x14ac:dyDescent="0.2">
      <c r="B66" s="3" t="s">
        <v>172</v>
      </c>
      <c r="C66" s="7">
        <v>46495400</v>
      </c>
      <c r="D66" s="7">
        <v>46495400</v>
      </c>
      <c r="E66" s="7"/>
      <c r="F66" s="7"/>
    </row>
    <row r="67" spans="2:6" s="4" customFormat="1" x14ac:dyDescent="0.2">
      <c r="B67" s="3" t="s">
        <v>173</v>
      </c>
      <c r="C67" s="7">
        <f t="shared" ref="C67:F67" si="11">SUM(C68:C70)</f>
        <v>17335251235</v>
      </c>
      <c r="D67" s="7">
        <f t="shared" si="11"/>
        <v>17335251235</v>
      </c>
      <c r="E67" s="7">
        <f t="shared" si="11"/>
        <v>309210000</v>
      </c>
      <c r="F67" s="7">
        <f t="shared" si="11"/>
        <v>309210000</v>
      </c>
    </row>
    <row r="68" spans="2:6" s="4" customFormat="1" x14ac:dyDescent="0.2">
      <c r="B68" s="3" t="s">
        <v>174</v>
      </c>
      <c r="C68" s="7">
        <v>11420588235</v>
      </c>
      <c r="D68" s="7">
        <v>11420588235</v>
      </c>
      <c r="E68" s="7">
        <v>309210000</v>
      </c>
      <c r="F68" s="7">
        <v>309210000</v>
      </c>
    </row>
    <row r="69" spans="2:6" s="4" customFormat="1" x14ac:dyDescent="0.2">
      <c r="B69" s="3" t="s">
        <v>175</v>
      </c>
      <c r="C69" s="7">
        <v>5914663000</v>
      </c>
      <c r="D69" s="7">
        <v>5914663000</v>
      </c>
      <c r="E69" s="7"/>
      <c r="F69" s="7"/>
    </row>
    <row r="70" spans="2:6" s="4" customFormat="1" x14ac:dyDescent="0.2">
      <c r="B70" s="3" t="s">
        <v>176</v>
      </c>
      <c r="C70" s="7" t="s">
        <v>0</v>
      </c>
      <c r="D70" s="7" t="s">
        <v>0</v>
      </c>
      <c r="E70" s="7"/>
      <c r="F70" s="7"/>
    </row>
    <row r="71" spans="2:6" s="4" customFormat="1" x14ac:dyDescent="0.2">
      <c r="B71" s="3" t="s">
        <v>177</v>
      </c>
      <c r="C71" s="7">
        <f t="shared" ref="C71:F71" si="12">SUM(C72:C80)</f>
        <v>3217507495</v>
      </c>
      <c r="D71" s="7">
        <f t="shared" si="12"/>
        <v>3217507495</v>
      </c>
      <c r="E71" s="7">
        <f t="shared" si="12"/>
        <v>1400987090</v>
      </c>
      <c r="F71" s="7">
        <f t="shared" si="12"/>
        <v>1400987090</v>
      </c>
    </row>
    <row r="72" spans="2:6" s="4" customFormat="1" x14ac:dyDescent="0.2">
      <c r="B72" s="3" t="s">
        <v>178</v>
      </c>
      <c r="C72" s="7">
        <v>7067122</v>
      </c>
      <c r="D72" s="7">
        <v>7067122</v>
      </c>
      <c r="E72" s="7">
        <v>240484930</v>
      </c>
      <c r="F72" s="7">
        <v>240484930</v>
      </c>
    </row>
    <row r="73" spans="2:6" s="4" customFormat="1" x14ac:dyDescent="0.2">
      <c r="B73" s="3" t="s">
        <v>179</v>
      </c>
      <c r="C73" s="7" t="s">
        <v>0</v>
      </c>
      <c r="D73" s="7" t="s">
        <v>0</v>
      </c>
      <c r="E73" s="7">
        <v>22093150</v>
      </c>
      <c r="F73" s="7">
        <v>22093150</v>
      </c>
    </row>
    <row r="74" spans="2:6" s="4" customFormat="1" x14ac:dyDescent="0.2">
      <c r="B74" s="3" t="s">
        <v>180</v>
      </c>
      <c r="C74" s="7"/>
      <c r="D74" s="7"/>
      <c r="E74" s="7"/>
      <c r="F74" s="7"/>
    </row>
    <row r="75" spans="2:6" s="4" customFormat="1" x14ac:dyDescent="0.2">
      <c r="B75" s="3" t="s">
        <v>181</v>
      </c>
      <c r="C75" s="7">
        <v>690479</v>
      </c>
      <c r="D75" s="7">
        <v>690479</v>
      </c>
      <c r="E75" s="7"/>
      <c r="F75" s="7"/>
    </row>
    <row r="76" spans="2:6" s="4" customFormat="1" x14ac:dyDescent="0.2">
      <c r="B76" s="3" t="s">
        <v>182</v>
      </c>
      <c r="C76" s="7">
        <v>325169608</v>
      </c>
      <c r="D76" s="7">
        <v>325169608</v>
      </c>
      <c r="E76" s="7">
        <v>39702</v>
      </c>
      <c r="F76" s="7">
        <v>39702</v>
      </c>
    </row>
    <row r="77" spans="2:6" s="4" customFormat="1" x14ac:dyDescent="0.2">
      <c r="B77" s="3" t="s">
        <v>183</v>
      </c>
      <c r="C77" s="7">
        <v>1249526124</v>
      </c>
      <c r="D77" s="7">
        <v>1249526124</v>
      </c>
      <c r="E77" s="7"/>
      <c r="F77" s="7"/>
    </row>
    <row r="78" spans="2:6" s="4" customFormat="1" x14ac:dyDescent="0.2">
      <c r="B78" s="3" t="s">
        <v>184</v>
      </c>
      <c r="C78" s="7">
        <v>1593538985</v>
      </c>
      <c r="D78" s="7">
        <v>1593538985</v>
      </c>
      <c r="E78" s="7">
        <v>177500074</v>
      </c>
      <c r="F78" s="7">
        <v>177500074</v>
      </c>
    </row>
    <row r="79" spans="2:6" s="4" customFormat="1" x14ac:dyDescent="0.2">
      <c r="B79" s="3" t="s">
        <v>185</v>
      </c>
      <c r="C79" s="7">
        <v>1286828</v>
      </c>
      <c r="D79" s="7">
        <v>1286828</v>
      </c>
      <c r="E79" s="7">
        <v>956702234</v>
      </c>
      <c r="F79" s="7">
        <v>956702234</v>
      </c>
    </row>
    <row r="80" spans="2:6" s="4" customFormat="1" x14ac:dyDescent="0.2">
      <c r="B80" s="3" t="s">
        <v>186</v>
      </c>
      <c r="C80" s="7">
        <v>40228349</v>
      </c>
      <c r="D80" s="7">
        <v>40228349</v>
      </c>
      <c r="E80" s="7">
        <v>4167000</v>
      </c>
      <c r="F80" s="7">
        <v>4167000</v>
      </c>
    </row>
    <row r="81" spans="2:6" s="4" customFormat="1" x14ac:dyDescent="0.2">
      <c r="B81" s="3" t="s">
        <v>187</v>
      </c>
      <c r="C81" s="7">
        <f t="shared" ref="C81:F81" si="13">SUM(C82)</f>
        <v>450505777</v>
      </c>
      <c r="D81" s="7">
        <f t="shared" si="13"/>
        <v>450505777</v>
      </c>
      <c r="E81" s="7">
        <f t="shared" si="13"/>
        <v>148004277</v>
      </c>
      <c r="F81" s="7">
        <f t="shared" si="13"/>
        <v>148004277</v>
      </c>
    </row>
    <row r="82" spans="2:6" s="4" customFormat="1" x14ac:dyDescent="0.2">
      <c r="B82" s="3" t="s">
        <v>188</v>
      </c>
      <c r="C82" s="7">
        <v>450505777</v>
      </c>
      <c r="D82" s="7">
        <v>450505777</v>
      </c>
      <c r="E82" s="7">
        <v>148004277</v>
      </c>
      <c r="F82" s="7">
        <v>148004277</v>
      </c>
    </row>
    <row r="83" spans="2:6" s="4" customFormat="1" x14ac:dyDescent="0.2">
      <c r="B83" s="3" t="s">
        <v>189</v>
      </c>
      <c r="C83" s="7">
        <v>397462440</v>
      </c>
      <c r="D83" s="7">
        <v>397462440</v>
      </c>
      <c r="E83" s="7">
        <v>86417541</v>
      </c>
      <c r="F83" s="7">
        <v>86417541</v>
      </c>
    </row>
    <row r="84" spans="2:6" s="4" customFormat="1" x14ac:dyDescent="0.2">
      <c r="B84" s="3" t="s">
        <v>190</v>
      </c>
      <c r="C84" s="7">
        <v>26983193</v>
      </c>
      <c r="D84" s="7">
        <v>26983193</v>
      </c>
      <c r="E84" s="7">
        <v>304087</v>
      </c>
      <c r="F84" s="7">
        <v>304087</v>
      </c>
    </row>
    <row r="85" spans="2:6" s="4" customFormat="1" x14ac:dyDescent="0.2">
      <c r="B85" s="3" t="s">
        <v>191</v>
      </c>
      <c r="C85" s="7">
        <v>370479247</v>
      </c>
      <c r="D85" s="7">
        <v>370479247</v>
      </c>
      <c r="E85" s="7">
        <v>86113454</v>
      </c>
      <c r="F85" s="7">
        <v>86113454</v>
      </c>
    </row>
    <row r="86" spans="2:6" s="4" customFormat="1" x14ac:dyDescent="0.2">
      <c r="B86" s="3" t="s">
        <v>192</v>
      </c>
      <c r="C86" s="7">
        <v>12290800280</v>
      </c>
      <c r="D86" s="7">
        <v>12290800280</v>
      </c>
      <c r="E86" s="7">
        <v>5328529433</v>
      </c>
      <c r="F86" s="7">
        <v>5328529433</v>
      </c>
    </row>
    <row r="87" spans="2:6" s="4" customFormat="1" x14ac:dyDescent="0.2">
      <c r="B87" s="3" t="s">
        <v>193</v>
      </c>
      <c r="C87" s="7">
        <f t="shared" ref="C87:F87" si="14">C10-C54</f>
        <v>17812180193</v>
      </c>
      <c r="D87" s="7">
        <f t="shared" si="14"/>
        <v>17812180193</v>
      </c>
      <c r="E87" s="7">
        <f t="shared" si="14"/>
        <v>5627598486</v>
      </c>
      <c r="F87" s="7">
        <f t="shared" si="14"/>
        <v>5627598486</v>
      </c>
    </row>
    <row r="88" spans="2:6" s="4" customFormat="1" x14ac:dyDescent="0.2">
      <c r="B88" s="3" t="s">
        <v>194</v>
      </c>
      <c r="C88" s="7">
        <v>11367208</v>
      </c>
      <c r="D88" s="7">
        <v>11367208</v>
      </c>
      <c r="E88" s="7">
        <v>6455655</v>
      </c>
      <c r="F88" s="7">
        <v>6455655</v>
      </c>
    </row>
    <row r="89" spans="2:6" s="4" customFormat="1" x14ac:dyDescent="0.2">
      <c r="B89" s="3" t="s">
        <v>195</v>
      </c>
      <c r="C89" s="7" t="s">
        <v>0</v>
      </c>
      <c r="D89" s="7" t="s">
        <v>0</v>
      </c>
      <c r="E89" s="7" t="s">
        <v>0</v>
      </c>
      <c r="F89" s="7" t="s">
        <v>0</v>
      </c>
    </row>
    <row r="90" spans="2:6" s="4" customFormat="1" x14ac:dyDescent="0.2">
      <c r="B90" s="3" t="s">
        <v>196</v>
      </c>
      <c r="C90" s="7" t="s">
        <v>0</v>
      </c>
      <c r="D90" s="7" t="s">
        <v>0</v>
      </c>
      <c r="E90" s="7" t="s">
        <v>0</v>
      </c>
      <c r="F90" s="7" t="s">
        <v>0</v>
      </c>
    </row>
    <row r="91" spans="2:6" s="4" customFormat="1" x14ac:dyDescent="0.2">
      <c r="B91" s="3" t="s">
        <v>197</v>
      </c>
      <c r="C91" s="7" t="s">
        <v>0</v>
      </c>
      <c r="D91" s="7" t="s">
        <v>0</v>
      </c>
      <c r="E91" s="7"/>
      <c r="F91" s="7"/>
    </row>
    <row r="92" spans="2:6" s="4" customFormat="1" x14ac:dyDescent="0.2">
      <c r="B92" s="3" t="s">
        <v>198</v>
      </c>
      <c r="C92" s="7">
        <v>11367208</v>
      </c>
      <c r="D92" s="7">
        <v>11367208</v>
      </c>
      <c r="E92" s="7">
        <v>6455655</v>
      </c>
      <c r="F92" s="7">
        <v>6455655</v>
      </c>
    </row>
    <row r="93" spans="2:6" s="4" customFormat="1" x14ac:dyDescent="0.2">
      <c r="B93" s="3" t="s">
        <v>199</v>
      </c>
      <c r="C93" s="7">
        <f t="shared" ref="C93:F93" si="15">SUM(C94:C97)</f>
        <v>32758377</v>
      </c>
      <c r="D93" s="7">
        <f t="shared" si="15"/>
        <v>32758377</v>
      </c>
      <c r="E93" s="7">
        <f t="shared" si="15"/>
        <v>17151893</v>
      </c>
      <c r="F93" s="7">
        <f t="shared" si="15"/>
        <v>17151893</v>
      </c>
    </row>
    <row r="94" spans="2:6" s="4" customFormat="1" x14ac:dyDescent="0.2">
      <c r="B94" s="3" t="s">
        <v>200</v>
      </c>
      <c r="C94" s="7" t="s">
        <v>0</v>
      </c>
      <c r="D94" s="7" t="s">
        <v>0</v>
      </c>
      <c r="E94" s="7" t="s">
        <v>0</v>
      </c>
      <c r="F94" s="7" t="s">
        <v>0</v>
      </c>
    </row>
    <row r="95" spans="2:6" s="4" customFormat="1" x14ac:dyDescent="0.2">
      <c r="B95" s="3" t="s">
        <v>201</v>
      </c>
      <c r="C95" s="7">
        <v>32758377</v>
      </c>
      <c r="D95" s="7">
        <v>32758377</v>
      </c>
      <c r="E95" s="7" t="s">
        <v>0</v>
      </c>
      <c r="F95" s="7" t="s">
        <v>0</v>
      </c>
    </row>
    <row r="96" spans="2:6" s="4" customFormat="1" x14ac:dyDescent="0.2">
      <c r="B96" s="3" t="s">
        <v>202</v>
      </c>
      <c r="C96" s="7" t="s">
        <v>0</v>
      </c>
      <c r="D96" s="7" t="s">
        <v>0</v>
      </c>
      <c r="E96" s="7">
        <v>4140000</v>
      </c>
      <c r="F96" s="7">
        <v>4140000</v>
      </c>
    </row>
    <row r="97" spans="2:6" s="4" customFormat="1" x14ac:dyDescent="0.2">
      <c r="B97" s="3" t="s">
        <v>203</v>
      </c>
      <c r="C97" s="7" t="s">
        <v>0</v>
      </c>
      <c r="D97" s="7" t="s">
        <v>0</v>
      </c>
      <c r="E97" s="7">
        <v>13011893</v>
      </c>
      <c r="F97" s="7">
        <v>13011893</v>
      </c>
    </row>
    <row r="98" spans="2:6" s="4" customFormat="1" x14ac:dyDescent="0.2">
      <c r="B98" s="3" t="s">
        <v>204</v>
      </c>
      <c r="C98" s="7">
        <f t="shared" ref="C98:F98" si="16">C87+C88-C93</f>
        <v>17790789024</v>
      </c>
      <c r="D98" s="7">
        <f t="shared" si="16"/>
        <v>17790789024</v>
      </c>
      <c r="E98" s="7">
        <f t="shared" si="16"/>
        <v>5616902248</v>
      </c>
      <c r="F98" s="7">
        <f t="shared" si="16"/>
        <v>5616902248</v>
      </c>
    </row>
    <row r="99" spans="2:6" s="4" customFormat="1" x14ac:dyDescent="0.2">
      <c r="B99" s="3" t="s">
        <v>205</v>
      </c>
      <c r="C99" s="7">
        <v>4332232014</v>
      </c>
      <c r="D99" s="7">
        <v>4332232014</v>
      </c>
      <c r="E99" s="7">
        <v>1558439415</v>
      </c>
      <c r="F99" s="7">
        <v>1558439415</v>
      </c>
    </row>
    <row r="100" spans="2:6" s="4" customFormat="1" x14ac:dyDescent="0.2">
      <c r="B100" s="3" t="s">
        <v>206</v>
      </c>
      <c r="C100" s="7">
        <f t="shared" ref="C100:F100" si="17">C98-C99</f>
        <v>13458557010</v>
      </c>
      <c r="D100" s="7">
        <f t="shared" si="17"/>
        <v>13458557010</v>
      </c>
      <c r="E100" s="7">
        <f t="shared" si="17"/>
        <v>4058462833</v>
      </c>
      <c r="F100" s="7">
        <f t="shared" si="17"/>
        <v>4058462833</v>
      </c>
    </row>
    <row r="101" spans="2:6" s="4" customFormat="1" x14ac:dyDescent="0.2">
      <c r="B101" s="3" t="s">
        <v>207</v>
      </c>
      <c r="C101" s="7" t="s">
        <v>0</v>
      </c>
      <c r="D101" s="7" t="s">
        <v>0</v>
      </c>
      <c r="E101" s="7" t="s">
        <v>0</v>
      </c>
      <c r="F101" s="7" t="s">
        <v>0</v>
      </c>
    </row>
    <row r="102" spans="2:6" s="4" customFormat="1" x14ac:dyDescent="0.2">
      <c r="B102" s="3" t="s">
        <v>208</v>
      </c>
      <c r="C102" s="9" t="s">
        <v>212</v>
      </c>
      <c r="D102" s="9" t="s">
        <v>212</v>
      </c>
      <c r="E102" s="9" t="s">
        <v>213</v>
      </c>
      <c r="F102" s="9" t="s">
        <v>213</v>
      </c>
    </row>
    <row r="103" spans="2:6" s="4" customFormat="1" x14ac:dyDescent="0.2">
      <c r="B103" s="3" t="s">
        <v>209</v>
      </c>
      <c r="C103" s="9" t="s">
        <v>212</v>
      </c>
      <c r="D103" s="9" t="s">
        <v>212</v>
      </c>
      <c r="E103" s="9" t="s">
        <v>213</v>
      </c>
      <c r="F103" s="9" t="s">
        <v>213</v>
      </c>
    </row>
    <row r="108" spans="2:6" x14ac:dyDescent="0.2">
      <c r="C108" s="6"/>
      <c r="D108" s="6"/>
      <c r="E108" s="6"/>
      <c r="F108" s="6"/>
    </row>
  </sheetData>
  <mergeCells count="6">
    <mergeCell ref="C9"/>
    <mergeCell ref="D9"/>
    <mergeCell ref="C8:D8"/>
    <mergeCell ref="E8:F8"/>
    <mergeCell ref="E9"/>
    <mergeCell ref="F9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D103 E46:F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2013-09-11T23:37:00Z</dcterms:modified>
</cp:coreProperties>
</file>