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749"/>
  </bookViews>
  <sheets>
    <sheet name="재무상태표" sheetId="47" r:id="rId1"/>
    <sheet name="손익계산서" sheetId="37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J311" i="47" l="1"/>
  <c r="H311" i="47"/>
  <c r="J308" i="47"/>
  <c r="H308" i="47"/>
  <c r="J305" i="47"/>
  <c r="H305" i="47"/>
  <c r="J303" i="47"/>
  <c r="H303" i="47"/>
  <c r="J300" i="47"/>
  <c r="H300" i="47"/>
  <c r="J298" i="47"/>
  <c r="H298" i="47"/>
  <c r="J288" i="47"/>
  <c r="H288" i="47"/>
  <c r="J284" i="47"/>
  <c r="H284" i="47"/>
  <c r="J280" i="47"/>
  <c r="H280" i="47"/>
  <c r="J276" i="47"/>
  <c r="H276" i="47"/>
  <c r="J266" i="47"/>
  <c r="H266" i="47"/>
  <c r="J265" i="47"/>
  <c r="I264" i="47"/>
  <c r="J263" i="47" s="1"/>
  <c r="H263" i="47"/>
  <c r="J256" i="47"/>
  <c r="H256" i="47"/>
  <c r="I248" i="47"/>
  <c r="J247" i="47" s="1"/>
  <c r="G248" i="47"/>
  <c r="H247" i="47" s="1"/>
  <c r="J243" i="47"/>
  <c r="H243" i="47"/>
  <c r="I239" i="47"/>
  <c r="G239" i="47"/>
  <c r="I237" i="47"/>
  <c r="G237" i="47"/>
  <c r="J232" i="47"/>
  <c r="H232" i="47"/>
  <c r="J229" i="47"/>
  <c r="H229" i="47"/>
  <c r="I226" i="47"/>
  <c r="G226" i="47"/>
  <c r="I222" i="47"/>
  <c r="G222" i="47"/>
  <c r="I220" i="47"/>
  <c r="G220" i="47"/>
  <c r="I211" i="47"/>
  <c r="G211" i="47"/>
  <c r="I209" i="47"/>
  <c r="I196" i="47"/>
  <c r="G196" i="47"/>
  <c r="J189" i="47"/>
  <c r="H189" i="47"/>
  <c r="J186" i="47"/>
  <c r="H186" i="47"/>
  <c r="J181" i="47"/>
  <c r="H181" i="47"/>
  <c r="J178" i="47"/>
  <c r="J177" i="47" s="1"/>
  <c r="H178" i="47"/>
  <c r="J169" i="47"/>
  <c r="J168" i="47" s="1"/>
  <c r="H169" i="47"/>
  <c r="I164" i="47"/>
  <c r="I159" i="47" s="1"/>
  <c r="J158" i="47" s="1"/>
  <c r="G164" i="47"/>
  <c r="J154" i="47"/>
  <c r="H154" i="47"/>
  <c r="I153" i="47"/>
  <c r="J151" i="47" s="1"/>
  <c r="H151" i="47"/>
  <c r="J149" i="47"/>
  <c r="H149" i="47"/>
  <c r="I142" i="47"/>
  <c r="G142" i="47"/>
  <c r="G137" i="47" s="1"/>
  <c r="I132" i="47"/>
  <c r="G132" i="47"/>
  <c r="I126" i="47"/>
  <c r="G126" i="47"/>
  <c r="I123" i="47"/>
  <c r="G123" i="47"/>
  <c r="I121" i="47"/>
  <c r="G121" i="47"/>
  <c r="I117" i="47"/>
  <c r="G117" i="47"/>
  <c r="I114" i="47"/>
  <c r="J113" i="47" s="1"/>
  <c r="G114" i="47"/>
  <c r="H113" i="47" s="1"/>
  <c r="J109" i="47"/>
  <c r="H109" i="47"/>
  <c r="I100" i="47"/>
  <c r="J99" i="47" s="1"/>
  <c r="G100" i="47"/>
  <c r="H99" i="47" s="1"/>
  <c r="I95" i="47"/>
  <c r="G95" i="47"/>
  <c r="I92" i="47"/>
  <c r="G92" i="47"/>
  <c r="I82" i="47"/>
  <c r="J80" i="47" s="1"/>
  <c r="J79" i="47" s="1"/>
  <c r="G82" i="47"/>
  <c r="H80" i="47" s="1"/>
  <c r="I76" i="47"/>
  <c r="G76" i="47"/>
  <c r="I74" i="47"/>
  <c r="J73" i="47" s="1"/>
  <c r="G74" i="47"/>
  <c r="H73" i="47" s="1"/>
  <c r="I71" i="47"/>
  <c r="G71" i="47"/>
  <c r="I68" i="47"/>
  <c r="J67" i="47" s="1"/>
  <c r="G68" i="47"/>
  <c r="I62" i="47"/>
  <c r="J53" i="47" s="1"/>
  <c r="H53" i="47"/>
  <c r="I38" i="47"/>
  <c r="G38" i="47"/>
  <c r="I32" i="47"/>
  <c r="G32" i="47"/>
  <c r="I29" i="47"/>
  <c r="G29" i="47"/>
  <c r="I25" i="47"/>
  <c r="G25" i="47"/>
  <c r="I22" i="47"/>
  <c r="G22" i="47"/>
  <c r="I18" i="47"/>
  <c r="J10" i="47" s="1"/>
  <c r="G18" i="47"/>
  <c r="H236" i="47" l="1"/>
  <c r="J52" i="47"/>
  <c r="J194" i="47"/>
  <c r="J193" i="47" s="1"/>
  <c r="G209" i="47"/>
  <c r="H194" i="47" s="1"/>
  <c r="H193" i="47" s="1"/>
  <c r="J261" i="47"/>
  <c r="G28" i="47"/>
  <c r="H21" i="47" s="1"/>
  <c r="I28" i="47"/>
  <c r="J21" i="47" s="1"/>
  <c r="J9" i="47" s="1"/>
  <c r="H91" i="47"/>
  <c r="H87" i="47" s="1"/>
  <c r="J91" i="47"/>
  <c r="J87" i="47" s="1"/>
  <c r="I137" i="47"/>
  <c r="J131" i="47" s="1"/>
  <c r="J112" i="47" s="1"/>
  <c r="J236" i="47"/>
  <c r="J231" i="47" s="1"/>
  <c r="J245" i="47"/>
  <c r="J318" i="47"/>
  <c r="H79" i="47"/>
  <c r="H10" i="47"/>
  <c r="H67" i="47"/>
  <c r="H231" i="47"/>
  <c r="H261" i="47"/>
  <c r="H318" i="47"/>
  <c r="G159" i="47"/>
  <c r="H168" i="47"/>
  <c r="H177" i="47"/>
  <c r="H245" i="47"/>
  <c r="J191" i="47" l="1"/>
  <c r="J296" i="47"/>
  <c r="J319" i="47" s="1"/>
  <c r="H131" i="47"/>
  <c r="H158" i="47"/>
  <c r="H52" i="47"/>
  <c r="H9" i="47"/>
  <c r="H296" i="47"/>
  <c r="H112" i="47" l="1"/>
  <c r="H319" i="47"/>
  <c r="H191" i="47" l="1"/>
  <c r="L125" i="37" l="1"/>
  <c r="J125" i="37"/>
  <c r="L118" i="37"/>
  <c r="J118" i="37"/>
  <c r="L116" i="37"/>
  <c r="J116" i="37"/>
  <c r="L114" i="37"/>
  <c r="J114" i="37"/>
  <c r="L113" i="37"/>
  <c r="J113" i="37"/>
  <c r="L110" i="37"/>
  <c r="J110" i="37"/>
  <c r="L108" i="37"/>
  <c r="J108" i="37"/>
  <c r="L106" i="37"/>
  <c r="J106" i="37"/>
  <c r="L105" i="37"/>
  <c r="J105" i="37"/>
  <c r="L101" i="37"/>
  <c r="J101" i="37"/>
  <c r="L77" i="37"/>
  <c r="J77" i="37"/>
  <c r="L74" i="37"/>
  <c r="J74" i="37"/>
  <c r="L71" i="37"/>
  <c r="J71" i="37"/>
  <c r="L67" i="37"/>
  <c r="J67" i="37"/>
  <c r="L62" i="37"/>
  <c r="J62" i="37"/>
  <c r="L55" i="37"/>
  <c r="J55" i="37"/>
  <c r="L48" i="37"/>
  <c r="L47" i="37" s="1"/>
  <c r="J48" i="37"/>
  <c r="L42" i="37"/>
  <c r="J42" i="37"/>
  <c r="L39" i="37"/>
  <c r="J39" i="37"/>
  <c r="L36" i="37"/>
  <c r="J36" i="37"/>
  <c r="L31" i="37"/>
  <c r="J31" i="37"/>
  <c r="L26" i="37"/>
  <c r="J26" i="37"/>
  <c r="L19" i="37"/>
  <c r="J19" i="37"/>
  <c r="L9" i="37"/>
  <c r="L8" i="37" s="1"/>
  <c r="J9" i="37"/>
  <c r="L104" i="37" l="1"/>
  <c r="L122" i="37" s="1"/>
  <c r="L124" i="37" s="1"/>
  <c r="L128" i="37" s="1"/>
  <c r="J8" i="37"/>
  <c r="J47" i="37"/>
  <c r="J104" i="37" l="1"/>
  <c r="J122" i="37" l="1"/>
  <c r="J124" i="37" l="1"/>
  <c r="J128" i="37" l="1"/>
</calcChain>
</file>

<file path=xl/sharedStrings.xml><?xml version="1.0" encoding="utf-8"?>
<sst xmlns="http://schemas.openxmlformats.org/spreadsheetml/2006/main" count="754" uniqueCount="441">
  <si>
    <t>포괄손익계산서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</si>
  <si>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</si>
  <si>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</si>
  <si>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</si>
  <si>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</si>
  <si>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</si>
  <si>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</si>
  <si>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</si>
  <si>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</si>
  <si>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</si>
  <si>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</si>
  <si>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</si>
  <si>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</si>
  <si>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</si>
  <si>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</si>
  <si>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</si>
  <si>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</si>
  <si>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</si>
  <si>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</si>
  <si>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</si>
  <si>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</si>
  <si>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</si>
  <si>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</si>
  <si>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</si>
  <si>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</si>
  <si>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4) 당기손익인식지정금융자산처분손실</t>
  </si>
  <si>
    <t>5) 매도가능증권처분손실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</si>
  <si>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</si>
  <si>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</si>
  <si>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</si>
  <si>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</si>
  <si>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</si>
  <si>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</si>
  <si>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</si>
  <si>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</si>
  <si>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</si>
  <si>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</si>
  <si>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</si>
  <si>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</si>
  <si>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</si>
  <si>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</si>
  <si>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</si>
  <si>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</si>
  <si>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</si>
  <si>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</si>
  <si>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</si>
  <si>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</si>
  <si>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</si>
  <si>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</si>
  <si>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</si>
  <si>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</si>
  <si>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</si>
  <si>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</si>
  <si>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</si>
  <si>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</si>
  <si>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</si>
  <si>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</si>
  <si>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</si>
  <si>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</si>
  <si>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가.유형자산관련수익</t>
  </si>
  <si>
    <t>1) 유형자산처분이익</t>
  </si>
  <si>
    <t>가.유형자산관련비용</t>
  </si>
  <si>
    <t>1) 유형자산처분손실</t>
  </si>
  <si>
    <t>계  정  과  목</t>
    <phoneticPr fontId="16" type="noConversion"/>
  </si>
  <si>
    <t xml:space="preserve">계  정  과   목  </t>
  </si>
  <si>
    <t>자       산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</si>
  <si>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</si>
  <si>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</si>
  <si>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</si>
  <si>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</si>
  <si>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</si>
  <si>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</si>
  <si>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</si>
  <si>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</si>
  <si>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</si>
  <si>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</si>
  <si>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</si>
  <si>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</si>
  <si>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</si>
  <si>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</si>
  <si>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</si>
  <si>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</si>
  <si>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</si>
  <si>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</si>
  <si>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</si>
  <si>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</si>
  <si>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</si>
  <si>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</si>
  <si>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</si>
  <si>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</si>
  <si>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</si>
  <si>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</si>
  <si>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</si>
  <si>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</si>
  <si>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</si>
  <si>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</si>
  <si>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</si>
  <si>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</si>
  <si>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</si>
  <si>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</si>
  <si>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</si>
  <si>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</si>
  <si>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</si>
  <si>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</si>
  <si>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</si>
  <si>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</si>
  <si>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</si>
  <si>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</si>
  <si>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</si>
  <si>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</si>
  <si>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</si>
  <si>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</si>
  <si>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</si>
  <si>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</si>
  <si>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</si>
  <si>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</si>
  <si>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</si>
  <si>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</si>
  <si>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</si>
  <si>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</si>
  <si>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</si>
  <si>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</si>
  <si>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</si>
  <si>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</si>
  <si>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</si>
  <si>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</si>
  <si>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</si>
  <si>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</si>
  <si>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</si>
  <si>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</si>
  <si>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</si>
  <si>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</si>
  <si>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</si>
  <si>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</si>
  <si>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</si>
  <si>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</si>
  <si>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</si>
  <si>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</si>
  <si>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</si>
  <si>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</si>
  <si>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</si>
  <si>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</si>
  <si>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</si>
  <si>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</si>
  <si>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</si>
  <si>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</si>
  <si>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</si>
  <si>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</si>
  <si>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</si>
  <si>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</si>
  <si>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</si>
  <si>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</si>
  <si>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</si>
  <si>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</si>
  <si>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</si>
  <si>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</si>
  <si>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</si>
  <si>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</si>
  <si>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</si>
  <si>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</si>
  <si>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</si>
  <si>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</si>
  <si>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</si>
  <si>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</si>
  <si>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</si>
  <si>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</si>
  <si>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</si>
  <si>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</si>
  <si>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</si>
  <si>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</si>
  <si>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</si>
  <si>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</si>
  <si>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</si>
  <si>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</si>
  <si>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</si>
  <si>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</si>
  <si>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</si>
  <si>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</si>
  <si>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</si>
  <si>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</si>
  <si>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</si>
  <si>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</si>
  <si>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</si>
  <si>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</si>
  <si>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</si>
  <si>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</si>
  <si>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</si>
  <si>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</si>
  <si>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</si>
  <si>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</si>
  <si>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</si>
  <si>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</si>
  <si>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</si>
  <si>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</si>
  <si>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</si>
  <si>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</si>
  <si>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</si>
  <si>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</si>
  <si>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</si>
  <si>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</si>
  <si>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</si>
  <si>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</si>
  <si>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</si>
  <si>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</si>
  <si>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</si>
  <si>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</si>
  <si>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</si>
  <si>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</si>
  <si>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</si>
  <si>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1) 기타자본잉여금</t>
  </si>
  <si>
    <t>가.자기주식</t>
  </si>
  <si>
    <t>가.매도가능금융상품평가손익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</si>
  <si>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</si>
  <si>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</si>
  <si>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</si>
  <si>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</si>
  <si>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</si>
  <si>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</si>
  <si>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</si>
  <si>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</si>
  <si>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6" type="noConversion"/>
  </si>
  <si>
    <t>나.당기손익인식지정금융자산</t>
    <phoneticPr fontId="16" type="noConversion"/>
  </si>
  <si>
    <t>3) 대차거래이행보증금</t>
    <phoneticPr fontId="16" type="noConversion"/>
  </si>
  <si>
    <t>4) 장내파생상품거래예치금</t>
    <phoneticPr fontId="16" type="noConversion"/>
  </si>
  <si>
    <t>5) 유통금융차주담보금</t>
    <phoneticPr fontId="16" type="noConversion"/>
  </si>
  <si>
    <t>6) 유통금융담보금</t>
    <phoneticPr fontId="16" type="noConversion"/>
  </si>
  <si>
    <t>7) 특정예금등</t>
    <phoneticPr fontId="16" type="noConversion"/>
  </si>
  <si>
    <t>8) 기타예치금</t>
    <phoneticPr fontId="16" type="noConversion"/>
  </si>
  <si>
    <t>1) 투자자예탁금별도예치금(신탁)</t>
    <phoneticPr fontId="16" type="noConversion"/>
  </si>
  <si>
    <t>(이연대출부대수익)</t>
    <phoneticPr fontId="16" type="noConversion"/>
  </si>
  <si>
    <t>3) 미수배당금</t>
    <phoneticPr fontId="16" type="noConversion"/>
  </si>
  <si>
    <t>4) 기타미수수익</t>
    <phoneticPr fontId="16" type="noConversion"/>
  </si>
  <si>
    <t>(현재가치할인차금)</t>
    <phoneticPr fontId="16" type="noConversion"/>
  </si>
  <si>
    <t>2) 파생결합증권</t>
    <phoneticPr fontId="16" type="noConversion"/>
  </si>
  <si>
    <t>① 파생결합증권</t>
    <phoneticPr fontId="16" type="noConversion"/>
  </si>
  <si>
    <t>2) 장외파생상품</t>
    <phoneticPr fontId="16" type="noConversion"/>
  </si>
  <si>
    <t>① 자기분</t>
    <phoneticPr fontId="16" type="noConversion"/>
  </si>
  <si>
    <t>⑧ 독일주식 예수금</t>
    <phoneticPr fontId="16" type="noConversion"/>
  </si>
  <si>
    <t>⑨ 영국주식 예수금</t>
    <phoneticPr fontId="16" type="noConversion"/>
  </si>
  <si>
    <t>⑩ 싱가폴주식 예수금</t>
    <phoneticPr fontId="16" type="noConversion"/>
  </si>
  <si>
    <t>④ 기타증금차입금</t>
    <phoneticPr fontId="16" type="noConversion"/>
  </si>
  <si>
    <t>2) 기업어음증권(CP)차입금</t>
    <phoneticPr fontId="16" type="noConversion"/>
  </si>
  <si>
    <t>가.자기주식처분손실</t>
    <phoneticPr fontId="16" type="noConversion"/>
  </si>
  <si>
    <t>④ 중국주식 예치금</t>
    <phoneticPr fontId="16" type="noConversion"/>
  </si>
  <si>
    <t>⑤ 미국주식 외화예치금</t>
    <phoneticPr fontId="16" type="noConversion"/>
  </si>
  <si>
    <t>⑥ 캐나다주식 예치금</t>
    <phoneticPr fontId="16" type="noConversion"/>
  </si>
  <si>
    <t>⑦ 독일주식 예치금</t>
    <phoneticPr fontId="16" type="noConversion"/>
  </si>
  <si>
    <t>⑧ 영국주식 예치금</t>
    <phoneticPr fontId="16" type="noConversion"/>
  </si>
  <si>
    <t>⑨ 싱가폴주식 예치금</t>
    <phoneticPr fontId="16" type="noConversion"/>
  </si>
  <si>
    <t>② ETJ 예수금</t>
    <phoneticPr fontId="16" type="noConversion"/>
  </si>
  <si>
    <t>③ 일본주식 예수금</t>
    <phoneticPr fontId="16" type="noConversion"/>
  </si>
  <si>
    <t>④ 홍콩주식 예수금</t>
    <phoneticPr fontId="16" type="noConversion"/>
  </si>
  <si>
    <t>⑤ 중국주식 예수금</t>
    <phoneticPr fontId="16" type="noConversion"/>
  </si>
  <si>
    <t>⑥ 미국주식 예수금</t>
    <phoneticPr fontId="16" type="noConversion"/>
  </si>
  <si>
    <t>⑦ 캐나다주식 예수금</t>
    <phoneticPr fontId="16" type="noConversion"/>
  </si>
  <si>
    <t>1) 수탁수수료</t>
  </si>
  <si>
    <t>4) 기타유형자산</t>
    <phoneticPr fontId="16" type="noConversion"/>
  </si>
  <si>
    <t>5) 감가상각누계액</t>
    <phoneticPr fontId="16" type="noConversion"/>
  </si>
  <si>
    <t>3) 건설중인자산</t>
    <phoneticPr fontId="16" type="noConversion"/>
  </si>
  <si>
    <t>가.마일리지충당부채</t>
    <phoneticPr fontId="16" type="noConversion"/>
  </si>
  <si>
    <t>나.위험회피파생상품평가손익</t>
    <phoneticPr fontId="16" type="noConversion"/>
  </si>
  <si>
    <t>a.해외자기거래예치금(FCM)</t>
    <phoneticPr fontId="16" type="noConversion"/>
  </si>
  <si>
    <t>b.해외자기거래예치금(은행)</t>
    <phoneticPr fontId="16" type="noConversion"/>
  </si>
  <si>
    <t>3) 투자자문수수료</t>
    <phoneticPr fontId="16" type="noConversion"/>
  </si>
  <si>
    <t>4) 투자일임수수료</t>
    <phoneticPr fontId="16" type="noConversion"/>
  </si>
  <si>
    <t>1) 대손상각비</t>
    <phoneticPr fontId="16" type="noConversion"/>
  </si>
  <si>
    <t>나.무형자산관련비용</t>
    <phoneticPr fontId="16" type="noConversion"/>
  </si>
  <si>
    <t>1) 무형자산손상차손</t>
    <phoneticPr fontId="16" type="noConversion"/>
  </si>
  <si>
    <t>다.기타영업외비용</t>
    <phoneticPr fontId="16" type="noConversion"/>
  </si>
  <si>
    <t>1) 기부금</t>
    <phoneticPr fontId="16" type="noConversion"/>
  </si>
  <si>
    <t>6) 당기손익인식지정 금융자산평가이익</t>
    <phoneticPr fontId="16" type="noConversion"/>
  </si>
  <si>
    <t>바.외환거래이익</t>
    <phoneticPr fontId="52" type="noConversion"/>
  </si>
  <si>
    <t>마.대출채권관련이익</t>
    <phoneticPr fontId="52" type="noConversion"/>
  </si>
  <si>
    <t>2) 대손상각비</t>
    <phoneticPr fontId="52" type="noConversion"/>
  </si>
  <si>
    <t>4) 기타매도가능증권</t>
    <phoneticPr fontId="16" type="noConversion"/>
  </si>
  <si>
    <t>나.연차충당부채 (미지급비용)</t>
    <phoneticPr fontId="16" type="noConversion"/>
  </si>
  <si>
    <t>1) 위탁자예수금(원화)</t>
    <phoneticPr fontId="16" type="noConversion"/>
  </si>
  <si>
    <t>2) 위탁자예수금(외화)</t>
    <phoneticPr fontId="16" type="noConversion"/>
  </si>
  <si>
    <t>3) 장내파생상품거래예수금</t>
    <phoneticPr fontId="16" type="noConversion"/>
  </si>
  <si>
    <t>4) 청약자예수금</t>
    <phoneticPr fontId="16" type="noConversion"/>
  </si>
  <si>
    <t>5) 집합투자증권투자자예수금</t>
    <phoneticPr fontId="16" type="noConversion"/>
  </si>
  <si>
    <t>6) 기타예수금</t>
    <phoneticPr fontId="16" type="noConversion"/>
  </si>
  <si>
    <t>① 기타예수금-금지금</t>
    <phoneticPr fontId="16" type="noConversion"/>
  </si>
  <si>
    <t>① 기타</t>
    <phoneticPr fontId="16" type="noConversion"/>
  </si>
  <si>
    <t>6) 미지급비용-연차충당부채</t>
    <phoneticPr fontId="16" type="noConversion"/>
  </si>
  <si>
    <t>7) 미지급비용-FCM수수료(EUREX)</t>
    <phoneticPr fontId="16" type="noConversion"/>
  </si>
  <si>
    <t>8) 미지급비용  기타</t>
    <phoneticPr fontId="16" type="noConversion"/>
  </si>
  <si>
    <t>Ⅲ.헤지목적파생상품부채</t>
    <phoneticPr fontId="16" type="noConversion"/>
  </si>
  <si>
    <t>가.헤지목적파생상품부채</t>
    <phoneticPr fontId="16" type="noConversion"/>
  </si>
  <si>
    <t>Ⅳ.차입부채</t>
    <phoneticPr fontId="16" type="noConversion"/>
  </si>
  <si>
    <t>3) 장내거래미수금(거래일)</t>
    <phoneticPr fontId="16" type="noConversion"/>
  </si>
  <si>
    <t>① 고객미수금</t>
    <phoneticPr fontId="16" type="noConversion"/>
  </si>
  <si>
    <t>② 한국거래소미수금</t>
    <phoneticPr fontId="16" type="noConversion"/>
  </si>
  <si>
    <t>5) 해외미수금</t>
    <phoneticPr fontId="16" type="noConversion"/>
  </si>
  <si>
    <t>나.금융상품평가및처분이익</t>
    <phoneticPr fontId="52" type="noConversion"/>
  </si>
  <si>
    <t>다.파생상품평가및처분손실</t>
    <phoneticPr fontId="52" type="noConversion"/>
  </si>
  <si>
    <t>다.파생상품평가및처분이익</t>
    <phoneticPr fontId="52" type="noConversion"/>
  </si>
  <si>
    <t>마.대출채권평가및처분손실</t>
    <phoneticPr fontId="52" type="noConversion"/>
  </si>
  <si>
    <t>아.기타의영업비용</t>
    <phoneticPr fontId="16" type="noConversion"/>
  </si>
  <si>
    <t>9) 기타수수료수익</t>
    <phoneticPr fontId="52" type="noConversion"/>
  </si>
  <si>
    <t>8) 대리업무보수</t>
    <phoneticPr fontId="52" type="noConversion"/>
  </si>
  <si>
    <t>1) 대출채권매각이익</t>
    <phoneticPr fontId="52" type="noConversion"/>
  </si>
  <si>
    <t>(단위: 원)</t>
  </si>
  <si>
    <t>9) 정기예적금</t>
    <phoneticPr fontId="16" type="noConversion"/>
  </si>
  <si>
    <t>② 장내파생상품거래분-신탁</t>
    <phoneticPr fontId="16" type="noConversion"/>
  </si>
  <si>
    <t>① 이자율관련</t>
    <phoneticPr fontId="16" type="noConversion"/>
  </si>
  <si>
    <t>② 상품관련</t>
    <phoneticPr fontId="16" type="noConversion"/>
  </si>
  <si>
    <t>4) 기타미수금</t>
    <phoneticPr fontId="16" type="noConversion"/>
  </si>
  <si>
    <t>① 투자조합</t>
    <phoneticPr fontId="16" type="noConversion"/>
  </si>
  <si>
    <t>② 손해배상공동기금</t>
    <phoneticPr fontId="16" type="noConversion"/>
  </si>
  <si>
    <t>1) 기타</t>
    <phoneticPr fontId="16" type="noConversion"/>
  </si>
  <si>
    <t>다. 파생상품자산</t>
    <phoneticPr fontId="16" type="noConversion"/>
  </si>
  <si>
    <t>② 청약자예수금-일반</t>
    <phoneticPr fontId="16" type="noConversion"/>
  </si>
  <si>
    <t>③ 기관운영차입금</t>
    <phoneticPr fontId="16" type="noConversion"/>
  </si>
  <si>
    <t>③ 상품관련</t>
    <phoneticPr fontId="16" type="noConversion"/>
  </si>
  <si>
    <t>1) 장내파생상품처분이익</t>
    <phoneticPr fontId="52" type="noConversion"/>
  </si>
  <si>
    <t>2) 장내파생상품평가이익</t>
    <phoneticPr fontId="52" type="noConversion"/>
  </si>
  <si>
    <t>3) 장외파생상품처분이익</t>
    <phoneticPr fontId="52" type="noConversion"/>
  </si>
  <si>
    <t>4) 장외파생상품평가이익</t>
    <phoneticPr fontId="52" type="noConversion"/>
  </si>
  <si>
    <t>1) 장내파생상품처분손실</t>
    <phoneticPr fontId="52" type="noConversion"/>
  </si>
  <si>
    <t>2) 장내파생상품평가손실</t>
    <phoneticPr fontId="52" type="noConversion"/>
  </si>
  <si>
    <t>3) 장외파생상품처분손실</t>
    <phoneticPr fontId="52" type="noConversion"/>
  </si>
  <si>
    <t>4) 장외파생상품평가손실</t>
    <phoneticPr fontId="52" type="noConversion"/>
  </si>
  <si>
    <t>6) 매도가능증권손상차손</t>
    <phoneticPr fontId="52" type="noConversion"/>
  </si>
  <si>
    <t>4) 당기손익인식지정 금융자산처분이익</t>
    <phoneticPr fontId="52" type="noConversion"/>
  </si>
  <si>
    <t>2) 기타</t>
    <phoneticPr fontId="52" type="noConversion"/>
  </si>
  <si>
    <t>다.기타영업외수익</t>
    <phoneticPr fontId="52" type="noConversion"/>
  </si>
  <si>
    <t>나.무형자산관련수익</t>
    <phoneticPr fontId="52" type="noConversion"/>
  </si>
  <si>
    <t>1) 무형자산손상차손환입</t>
    <phoneticPr fontId="52" type="noConversion"/>
  </si>
  <si>
    <t>② 통화관련</t>
    <phoneticPr fontId="16" type="noConversion"/>
  </si>
  <si>
    <t>② 기타예수금-금지금</t>
    <phoneticPr fontId="16" type="noConversion"/>
  </si>
  <si>
    <t>3) 특수채</t>
    <phoneticPr fontId="16" type="noConversion"/>
  </si>
  <si>
    <t>바.사모사채</t>
    <phoneticPr fontId="16" type="noConversion"/>
  </si>
  <si>
    <t>사.기타대출채권</t>
    <phoneticPr fontId="16" type="noConversion"/>
  </si>
  <si>
    <t>아.대손충당금</t>
    <phoneticPr fontId="16" type="noConversion"/>
  </si>
  <si>
    <t>2) 보통예금</t>
    <phoneticPr fontId="16" type="noConversion"/>
  </si>
  <si>
    <t>3) 당좌예금</t>
    <phoneticPr fontId="16" type="noConversion"/>
  </si>
  <si>
    <t>4) 외화예금</t>
    <phoneticPr fontId="16" type="noConversion"/>
  </si>
  <si>
    <t>나.기타포괄손익법인세효과</t>
    <phoneticPr fontId="16" type="noConversion"/>
  </si>
  <si>
    <t>② 투자자분</t>
  </si>
  <si>
    <t>④ 기타</t>
  </si>
  <si>
    <t>5) 매도가능증권관련이익</t>
    <phoneticPr fontId="16" type="noConversion"/>
  </si>
  <si>
    <t>1) 대출채권매각손실</t>
    <phoneticPr fontId="52" type="noConversion"/>
  </si>
  <si>
    <t>2) 배상손실</t>
    <phoneticPr fontId="52" type="noConversion"/>
  </si>
  <si>
    <t>3) 기타(잡손실)</t>
    <phoneticPr fontId="16" type="noConversion"/>
  </si>
  <si>
    <t>8) 집합투자증권</t>
    <phoneticPr fontId="16" type="noConversion"/>
  </si>
  <si>
    <t>9) 외화증권</t>
    <phoneticPr fontId="16" type="noConversion"/>
  </si>
  <si>
    <t>10) 기타당기손익인식증권</t>
    <phoneticPr fontId="16" type="noConversion"/>
  </si>
  <si>
    <t>7) 전자단기사채</t>
    <phoneticPr fontId="16" type="noConversion"/>
  </si>
  <si>
    <t>2) 단기매매증권이자수익</t>
    <phoneticPr fontId="52" type="noConversion"/>
  </si>
  <si>
    <t>나.금융상품평가및처분손실</t>
    <phoneticPr fontId="52" type="noConversion"/>
  </si>
  <si>
    <t>2) 대손충당금환입</t>
    <phoneticPr fontId="52" type="noConversion"/>
  </si>
  <si>
    <t>1) 배당금수익</t>
    <phoneticPr fontId="52" type="noConversion"/>
  </si>
  <si>
    <t>2) 충당금환입액</t>
    <phoneticPr fontId="52" type="noConversion"/>
  </si>
  <si>
    <t>3) 기타대손충당금환입</t>
    <phoneticPr fontId="52" type="noConversion"/>
  </si>
  <si>
    <t>4) 기타</t>
    <phoneticPr fontId="52" type="noConversion"/>
  </si>
  <si>
    <t>1) 배상손실환입</t>
    <phoneticPr fontId="52" type="noConversion"/>
  </si>
  <si>
    <t>2) 기타(잡수익)</t>
    <phoneticPr fontId="52" type="noConversion"/>
  </si>
  <si>
    <t>⑪ 국내선물대용 예치금(EUR)</t>
    <phoneticPr fontId="16" type="noConversion"/>
  </si>
  <si>
    <t>⑩ 국내선물대용 예치금(USD)</t>
    <phoneticPr fontId="16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</si>
  <si>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6" type="noConversion"/>
  </si>
  <si>
    <t>① 외화주식</t>
    <phoneticPr fontId="16" type="noConversion"/>
  </si>
  <si>
    <t>② 외화채권</t>
    <phoneticPr fontId="16" type="noConversion"/>
  </si>
  <si>
    <t>③ 기타</t>
    <phoneticPr fontId="16" type="noConversion"/>
  </si>
  <si>
    <t>3) 선급수수료</t>
    <phoneticPr fontId="16" type="noConversion"/>
  </si>
  <si>
    <t>4) 기타선급비용</t>
    <phoneticPr fontId="16" type="noConversion"/>
  </si>
  <si>
    <t>⑪ 국내선물대용 예수금(USD)</t>
    <phoneticPr fontId="16" type="noConversion"/>
  </si>
  <si>
    <t>⑫ 국내선물대용 예수금(EUR)</t>
    <phoneticPr fontId="16" type="noConversion"/>
  </si>
  <si>
    <t>Ⅴ.기타금융자산</t>
    <phoneticPr fontId="16" type="noConversion"/>
  </si>
  <si>
    <t>Ⅵ.유형자산</t>
    <phoneticPr fontId="16" type="noConversion"/>
  </si>
  <si>
    <t>Ⅶ.무형자산</t>
    <phoneticPr fontId="16" type="noConversion"/>
  </si>
  <si>
    <t>Ⅹ.총   포   괄   이   익</t>
    <phoneticPr fontId="52" type="noConversion"/>
  </si>
  <si>
    <t>다.보증금</t>
    <phoneticPr fontId="16" type="noConversion"/>
  </si>
  <si>
    <t>라.미회수채권</t>
    <phoneticPr fontId="16" type="noConversion"/>
  </si>
  <si>
    <t>마.대손충당금</t>
    <phoneticPr fontId="16" type="noConversion"/>
  </si>
  <si>
    <t>바.현재가치조정차금</t>
    <phoneticPr fontId="16" type="noConversion"/>
  </si>
  <si>
    <t>가.선급금</t>
    <phoneticPr fontId="16" type="noConversion"/>
  </si>
  <si>
    <t>나.선급비용</t>
    <phoneticPr fontId="16" type="noConversion"/>
  </si>
  <si>
    <t>라. 기타의 기타자산</t>
    <phoneticPr fontId="16" type="noConversion"/>
  </si>
  <si>
    <t>가.선수금</t>
    <phoneticPr fontId="16" type="noConversion"/>
  </si>
  <si>
    <t>나.선수수익</t>
    <phoneticPr fontId="16" type="noConversion"/>
  </si>
  <si>
    <t>다.제세금예수금</t>
    <phoneticPr fontId="16" type="noConversion"/>
  </si>
  <si>
    <t>라.기타의 기타부채</t>
    <phoneticPr fontId="16" type="noConversion"/>
  </si>
  <si>
    <t>재   무   상   태   표</t>
    <phoneticPr fontId="16" type="noConversion"/>
  </si>
  <si>
    <t>1) 회원보증금</t>
    <phoneticPr fontId="16" type="noConversion"/>
  </si>
  <si>
    <t>2) 기타보증금</t>
    <phoneticPr fontId="16" type="noConversion"/>
  </si>
  <si>
    <t>제16기</t>
    <phoneticPr fontId="52" type="noConversion"/>
  </si>
  <si>
    <t>제16기말</t>
    <phoneticPr fontId="16" type="noConversion"/>
  </si>
  <si>
    <t>Ⅷ.이연법인세자산</t>
    <phoneticPr fontId="16" type="noConversion"/>
  </si>
  <si>
    <t>Ⅹ.기타자산</t>
    <phoneticPr fontId="16" type="noConversion"/>
  </si>
  <si>
    <t>가.매도가능증권평가손익</t>
    <phoneticPr fontId="16" type="noConversion"/>
  </si>
  <si>
    <t>4) 기타차입금</t>
    <phoneticPr fontId="16" type="noConversion"/>
  </si>
  <si>
    <t>3) 전자단기사채차입금</t>
    <phoneticPr fontId="52" type="noConversion"/>
  </si>
  <si>
    <t>가.미지급배당금</t>
    <phoneticPr fontId="52" type="noConversion"/>
  </si>
  <si>
    <t>나.미지급채무</t>
    <phoneticPr fontId="52" type="noConversion"/>
  </si>
  <si>
    <t>다.미지급금</t>
    <phoneticPr fontId="52" type="noConversion"/>
  </si>
  <si>
    <t>라.미지급비용</t>
    <phoneticPr fontId="52" type="noConversion"/>
  </si>
  <si>
    <t>마.현재가치조정차금</t>
    <phoneticPr fontId="16" type="noConversion"/>
  </si>
  <si>
    <t>5) 계좌개설인지대</t>
    <phoneticPr fontId="52" type="noConversion"/>
  </si>
  <si>
    <t>5) 대여수수료</t>
    <phoneticPr fontId="52" type="noConversion"/>
  </si>
  <si>
    <t>6) 기타수수료비용</t>
    <phoneticPr fontId="16" type="noConversion"/>
  </si>
  <si>
    <t>④ 기타</t>
    <phoneticPr fontId="52" type="noConversion"/>
  </si>
  <si>
    <t>5) MMDA</t>
    <phoneticPr fontId="52" type="noConversion"/>
  </si>
  <si>
    <t>Ⅴ.발행사채</t>
    <phoneticPr fontId="52" type="noConversion"/>
  </si>
  <si>
    <t>(사채할인발행차금)</t>
  </si>
  <si>
    <t>Ⅸ.당기법인세자산</t>
    <phoneticPr fontId="16" type="noConversion"/>
  </si>
  <si>
    <t>Ⅱ.영업비용</t>
    <phoneticPr fontId="52" type="noConversion"/>
  </si>
  <si>
    <t>Ⅲ.영     업     이     익</t>
    <phoneticPr fontId="52" type="noConversion"/>
  </si>
  <si>
    <t>Ⅳ.영업외수익</t>
    <phoneticPr fontId="52" type="noConversion"/>
  </si>
  <si>
    <t>Ⅴ.영업외비용</t>
    <phoneticPr fontId="52" type="noConversion"/>
  </si>
  <si>
    <t>Ⅶ.법인세비용</t>
    <phoneticPr fontId="16" type="noConversion"/>
  </si>
  <si>
    <t>Ⅰ.영업수익</t>
    <phoneticPr fontId="52" type="noConversion"/>
  </si>
  <si>
    <t>Ⅵ.법인세차감전순이익</t>
    <phoneticPr fontId="16" type="noConversion"/>
  </si>
  <si>
    <t>Ⅷ.당기순이익</t>
    <phoneticPr fontId="16" type="noConversion"/>
  </si>
  <si>
    <t>Ⅰ.현금및예치금</t>
    <phoneticPr fontId="52" type="noConversion"/>
  </si>
  <si>
    <t>Ⅷ.이연법인세부채</t>
    <phoneticPr fontId="16" type="noConversion"/>
  </si>
  <si>
    <t>Ⅰ.자본금</t>
    <phoneticPr fontId="52" type="noConversion"/>
  </si>
  <si>
    <t>Ⅱ.자본잉여금</t>
    <phoneticPr fontId="52" type="noConversion"/>
  </si>
  <si>
    <t>Ⅲ.자본조정</t>
    <phoneticPr fontId="52" type="noConversion"/>
  </si>
  <si>
    <t>Ⅳ.기타포괄손익 누계액</t>
    <phoneticPr fontId="52" type="noConversion"/>
  </si>
  <si>
    <t>Ⅴ.이익잉여금</t>
    <phoneticPr fontId="52" type="noConversion"/>
  </si>
  <si>
    <t>Ⅹ.기타부채</t>
    <phoneticPr fontId="16" type="noConversion"/>
  </si>
  <si>
    <t>Ⅵ.기타금융부채</t>
    <phoneticPr fontId="16" type="noConversion"/>
  </si>
  <si>
    <t>Ⅶ.충당부채</t>
    <phoneticPr fontId="16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</si>
  <si>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6" type="noConversion"/>
  </si>
  <si>
    <t>6) 예수금(기타)</t>
    <phoneticPr fontId="52" type="noConversion"/>
  </si>
  <si>
    <t>7) 예수금(주민세)</t>
    <phoneticPr fontId="16" type="noConversion"/>
  </si>
  <si>
    <t>6) MMF</t>
    <phoneticPr fontId="52" type="noConversion"/>
  </si>
  <si>
    <t>7) 금융어음</t>
    <phoneticPr fontId="16" type="noConversion"/>
  </si>
  <si>
    <t>8) 기타예금</t>
    <phoneticPr fontId="16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</si>
  <si>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2" type="noConversion"/>
  </si>
  <si>
    <t>③ 미수기업어음증권이자</t>
    <phoneticPr fontId="52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</si>
  <si>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2" type="noConversion"/>
  </si>
  <si>
    <t>제17기</t>
    <phoneticPr fontId="52" type="noConversion"/>
  </si>
  <si>
    <t>제17기     2015년 1월 1일부터 2015년 12월 31일까지</t>
    <phoneticPr fontId="16" type="noConversion"/>
  </si>
  <si>
    <t>제16기     2014년 1월 1일부터 2014년 12월 31일까지</t>
    <phoneticPr fontId="16" type="noConversion"/>
  </si>
  <si>
    <t>이베스트투자증권주식회사</t>
  </si>
  <si>
    <t>제17기말</t>
    <phoneticPr fontId="16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</si>
  <si>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2" type="noConversion"/>
  </si>
  <si>
    <t>제17기      2015년 12월 31일 현재</t>
    <phoneticPr fontId="16" type="noConversion"/>
  </si>
  <si>
    <t>제16기      2014년 12월 31일 현재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</si>
</sst>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7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29" applyNumberFormat="0" applyAlignment="0" applyProtection="0">
      <alignment vertical="center"/>
    </xf>
    <xf numFmtId="0" fontId="44" fillId="26" borderId="37" applyNumberFormat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30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56" fillId="0" borderId="0"/>
    <xf numFmtId="0" fontId="57" fillId="0" borderId="0"/>
    <xf numFmtId="0" fontId="56" fillId="0" borderId="0"/>
    <xf numFmtId="0" fontId="56" fillId="0" borderId="0"/>
    <xf numFmtId="43" fontId="54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4" fontId="60" fillId="0" borderId="0" applyFont="0" applyFill="0" applyBorder="0" applyAlignment="0" applyProtection="0"/>
    <xf numFmtId="177" fontId="54" fillId="0" borderId="0" applyNumberFormat="0" applyFont="0" applyFill="0" applyBorder="0" applyAlignment="0" applyProtection="0"/>
    <xf numFmtId="178" fontId="54" fillId="0" borderId="0" applyNumberFormat="0" applyFont="0" applyFill="0" applyBorder="0" applyAlignment="0" applyProtection="0"/>
    <xf numFmtId="177" fontId="54" fillId="0" borderId="0" applyNumberFormat="0" applyFont="0" applyFill="0" applyBorder="0" applyAlignment="0" applyProtection="0"/>
    <xf numFmtId="0" fontId="58" fillId="0" borderId="0"/>
    <xf numFmtId="179" fontId="61" fillId="0" borderId="0" applyFont="0" applyFill="0" applyBorder="0" applyAlignment="0"/>
    <xf numFmtId="180" fontId="58" fillId="0" borderId="0" applyFont="0" applyFill="0" applyBorder="0" applyAlignment="0" applyProtection="0"/>
    <xf numFmtId="0" fontId="56" fillId="0" borderId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63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0" borderId="0"/>
    <xf numFmtId="40" fontId="60" fillId="0" borderId="0" applyFont="0" applyFill="0" applyBorder="0" applyAlignment="0" applyProtection="0"/>
    <xf numFmtId="0" fontId="66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40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68" fillId="0" borderId="0" applyFont="0" applyFill="0" applyBorder="0" applyAlignment="0" applyProtection="0"/>
    <xf numFmtId="0" fontId="69" fillId="0" borderId="0"/>
    <xf numFmtId="0" fontId="56" fillId="0" borderId="0"/>
    <xf numFmtId="0" fontId="68" fillId="0" borderId="0"/>
    <xf numFmtId="0" fontId="56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70" fillId="0" borderId="0">
      <alignment vertical="top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61" fillId="0" borderId="0"/>
    <xf numFmtId="0" fontId="56" fillId="0" borderId="0"/>
    <xf numFmtId="0" fontId="56" fillId="0" borderId="0"/>
    <xf numFmtId="0" fontId="56" fillId="0" borderId="0"/>
    <xf numFmtId="182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6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4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74" fillId="0" borderId="0"/>
    <xf numFmtId="0" fontId="58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3" fillId="0" borderId="0"/>
    <xf numFmtId="0" fontId="71" fillId="0" borderId="0" applyFont="0" applyFill="0" applyBorder="0" applyAlignment="0" applyProtection="0"/>
    <xf numFmtId="0" fontId="74" fillId="0" borderId="0"/>
    <xf numFmtId="0" fontId="58" fillId="0" borderId="0"/>
    <xf numFmtId="0" fontId="61" fillId="0" borderId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74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75" fillId="0" borderId="0">
      <alignment horizontal="centerContinuous"/>
    </xf>
    <xf numFmtId="184" fontId="61" fillId="0" borderId="0"/>
    <xf numFmtId="185" fontId="76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191" fontId="80" fillId="0" borderId="0"/>
    <xf numFmtId="1" fontId="57" fillId="0" borderId="39">
      <alignment horizontal="center" vertical="center"/>
    </xf>
    <xf numFmtId="192" fontId="58" fillId="0" borderId="0" applyFont="0" applyFill="0" applyBorder="0" applyAlignment="0" applyProtection="0"/>
    <xf numFmtId="193" fontId="58" fillId="0" borderId="40" applyBorder="0"/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0" fontId="56" fillId="0" borderId="0"/>
    <xf numFmtId="181" fontId="5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4" fontId="81" fillId="0" borderId="0">
      <protection locked="0"/>
    </xf>
    <xf numFmtId="10" fontId="82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84" fillId="0" borderId="41">
      <alignment vertical="center"/>
    </xf>
    <xf numFmtId="0" fontId="84" fillId="0" borderId="41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14" fontId="87" fillId="0" borderId="0">
      <alignment horizontal="center"/>
    </xf>
    <xf numFmtId="0" fontId="88" fillId="0" borderId="0" applyNumberFormat="0" applyFill="0" applyBorder="0" applyAlignment="0" applyProtection="0">
      <alignment vertical="center"/>
    </xf>
    <xf numFmtId="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95" fontId="58" fillId="0" borderId="0"/>
    <xf numFmtId="0" fontId="92" fillId="51" borderId="0" applyNumberFormat="0" applyBorder="0" applyAlignment="0" applyProtection="0">
      <alignment vertical="center"/>
    </xf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0" fontId="94" fillId="0" borderId="0"/>
    <xf numFmtId="197" fontId="56" fillId="0" borderId="38">
      <alignment horizontal="right" vertical="center" shrinkToFit="1"/>
    </xf>
    <xf numFmtId="37" fontId="74" fillId="0" borderId="42"/>
    <xf numFmtId="0" fontId="89" fillId="0" borderId="0" applyFont="0" applyFill="0" applyBorder="0" applyAlignment="0" applyProtection="0"/>
    <xf numFmtId="0" fontId="95" fillId="0" borderId="0">
      <alignment horizontal="centerContinuous" vertical="center"/>
    </xf>
    <xf numFmtId="0" fontId="89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49" fontId="97" fillId="0" borderId="39">
      <alignment horizontal="left" vertical="center" indent="1"/>
    </xf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198" fontId="54" fillId="0" borderId="0">
      <alignment vertical="center"/>
    </xf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9" fontId="99" fillId="0" borderId="0" applyFont="0" applyFill="0" applyBorder="0" applyAlignment="0" applyProtection="0"/>
    <xf numFmtId="200" fontId="99" fillId="0" borderId="0" applyFont="0" applyFill="0" applyBorder="0" applyAlignment="0" applyProtection="0"/>
    <xf numFmtId="0" fontId="58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1" fontId="58" fillId="0" borderId="0"/>
    <xf numFmtId="194" fontId="102" fillId="0" borderId="0">
      <protection locked="0"/>
    </xf>
    <xf numFmtId="9" fontId="103" fillId="52" borderId="0" applyFill="0" applyBorder="0" applyProtection="0">
      <alignment horizontal="right"/>
    </xf>
    <xf numFmtId="10" fontId="103" fillId="0" borderId="0" applyFill="0" applyBorder="0" applyProtection="0">
      <alignment horizontal="right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10" fontId="78" fillId="0" borderId="43"/>
    <xf numFmtId="10" fontId="78" fillId="0" borderId="0"/>
    <xf numFmtId="202" fontId="72" fillId="0" borderId="38" applyFont="0" applyBorder="0" applyAlignment="0">
      <alignment horizontal="center" vertical="center"/>
    </xf>
    <xf numFmtId="0" fontId="105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8" fillId="0" borderId="0">
      <alignment vertical="center"/>
    </xf>
    <xf numFmtId="0" fontId="58" fillId="0" borderId="0" applyBorder="0"/>
    <xf numFmtId="0" fontId="56" fillId="0" borderId="0"/>
    <xf numFmtId="203" fontId="58" fillId="0" borderId="0" applyFont="0" applyFill="0" applyBorder="0" applyAlignment="0" applyProtection="0"/>
    <xf numFmtId="0" fontId="54" fillId="0" borderId="0" applyFont="0" applyFill="0" applyBorder="0" applyAlignment="0" applyProtection="0"/>
    <xf numFmtId="204" fontId="74" fillId="0" borderId="42">
      <alignment horizontal="left"/>
    </xf>
    <xf numFmtId="37" fontId="57" fillId="0" borderId="23" applyAlignment="0"/>
    <xf numFmtId="0" fontId="95" fillId="0" borderId="0"/>
    <xf numFmtId="205" fontId="106" fillId="0" borderId="0">
      <alignment vertical="center"/>
    </xf>
    <xf numFmtId="206" fontId="54" fillId="0" borderId="42" applyFill="0" applyBorder="0" applyProtection="0">
      <alignment vertical="center"/>
    </xf>
    <xf numFmtId="41" fontId="54" fillId="0" borderId="0" applyFont="0" applyFill="0" applyBorder="0" applyAlignment="0" applyProtection="0"/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207" fontId="5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0" fontId="74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6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208" fontId="95" fillId="0" borderId="0">
      <alignment horizontal="center"/>
    </xf>
    <xf numFmtId="0" fontId="108" fillId="0" borderId="18"/>
    <xf numFmtId="209" fontId="58" fillId="0" borderId="0"/>
    <xf numFmtId="210" fontId="58" fillId="0" borderId="0"/>
    <xf numFmtId="211" fontId="58" fillId="0" borderId="0"/>
    <xf numFmtId="0" fontId="56" fillId="0" borderId="0"/>
    <xf numFmtId="0" fontId="109" fillId="0" borderId="0" applyNumberFormat="0" applyFill="0" applyBorder="0" applyAlignment="0" applyProtection="0">
      <alignment vertical="top"/>
      <protection locked="0"/>
    </xf>
    <xf numFmtId="212" fontId="58" fillId="0" borderId="0" applyFont="0" applyFill="0" applyBorder="0" applyAlignment="0" applyProtection="0"/>
    <xf numFmtId="177" fontId="110" fillId="0" borderId="0" applyFont="0" applyFill="0" applyBorder="0" applyAlignment="0" applyProtection="0"/>
    <xf numFmtId="213" fontId="54" fillId="0" borderId="0" applyFont="0" applyFill="0" applyBorder="0" applyAlignment="0" applyProtection="0"/>
    <xf numFmtId="214" fontId="78" fillId="0" borderId="0" applyFill="0" applyBorder="0" applyProtection="0">
      <alignment horizontal="right"/>
    </xf>
    <xf numFmtId="0" fontId="57" fillId="0" borderId="44">
      <alignment vertical="justify" wrapText="1"/>
    </xf>
    <xf numFmtId="204" fontId="74" fillId="0" borderId="42">
      <alignment horizontal="left"/>
    </xf>
    <xf numFmtId="0" fontId="78" fillId="0" borderId="0"/>
    <xf numFmtId="3" fontId="111" fillId="0" borderId="45">
      <alignment horizontal="center" vertical="center"/>
    </xf>
    <xf numFmtId="4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215" fontId="58" fillId="0" borderId="0">
      <alignment horizontal="center" vertical="center"/>
    </xf>
    <xf numFmtId="183" fontId="72" fillId="0" borderId="0" applyFont="0" applyFill="0" applyBorder="0" applyAlignment="0" applyProtection="0"/>
    <xf numFmtId="216" fontId="58" fillId="0" borderId="0"/>
    <xf numFmtId="217" fontId="58" fillId="0" borderId="0"/>
    <xf numFmtId="198" fontId="54" fillId="0" borderId="0">
      <alignment vertical="center"/>
    </xf>
    <xf numFmtId="198" fontId="54" fillId="0" borderId="0">
      <alignment vertical="center"/>
    </xf>
    <xf numFmtId="218" fontId="58" fillId="0" borderId="38">
      <alignment horizontal="left" vertical="center"/>
    </xf>
    <xf numFmtId="219" fontId="56" fillId="0" borderId="0" applyFill="0" applyBorder="0" applyProtection="0">
      <alignment vertical="center"/>
    </xf>
    <xf numFmtId="0" fontId="103" fillId="53" borderId="46" applyNumberFormat="0" applyFont="0" applyAlignment="0" applyProtection="0">
      <alignment vertical="center"/>
    </xf>
    <xf numFmtId="220" fontId="95" fillId="0" borderId="0">
      <alignment horizontal="right" vertical="center"/>
    </xf>
    <xf numFmtId="0" fontId="58" fillId="0" borderId="0"/>
    <xf numFmtId="0" fontId="112" fillId="34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21" fontId="58" fillId="0" borderId="0"/>
    <xf numFmtId="194" fontId="102" fillId="0" borderId="0">
      <protection locked="0"/>
    </xf>
    <xf numFmtId="192" fontId="82" fillId="0" borderId="0" applyFont="0" applyFill="0" applyBorder="0" applyAlignment="0" applyProtection="0"/>
    <xf numFmtId="0" fontId="58" fillId="0" borderId="0" applyFont="0" applyFill="0" applyBorder="0" applyAlignment="0" applyProtection="0"/>
    <xf numFmtId="222" fontId="56" fillId="0" borderId="0" applyFont="0" applyFill="0" applyBorder="0" applyAlignment="0" applyProtection="0"/>
    <xf numFmtId="194" fontId="102" fillId="0" borderId="0">
      <protection locked="0"/>
    </xf>
    <xf numFmtId="38" fontId="58" fillId="0" borderId="0" applyFont="0" applyFill="0" applyBorder="0" applyAlignment="0" applyProtection="0"/>
    <xf numFmtId="0" fontId="58" fillId="0" borderId="20">
      <alignment vertical="center"/>
    </xf>
    <xf numFmtId="0" fontId="58" fillId="0" borderId="42">
      <alignment vertical="center" shrinkToFit="1"/>
    </xf>
    <xf numFmtId="0" fontId="58" fillId="0" borderId="0" applyFont="0" applyFill="0" applyBorder="0" applyAlignment="0" applyProtection="0"/>
    <xf numFmtId="3" fontId="58" fillId="0" borderId="40"/>
    <xf numFmtId="18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194" fontId="102" fillId="0" borderId="0">
      <protection locked="0"/>
    </xf>
    <xf numFmtId="199" fontId="113" fillId="0" borderId="0" applyFont="0" applyFill="0" applyBorder="0" applyAlignment="0" applyProtection="0"/>
    <xf numFmtId="42" fontId="54" fillId="0" borderId="0" applyFont="0" applyFill="0" applyBorder="0" applyAlignment="0" applyProtection="0"/>
    <xf numFmtId="42" fontId="54" fillId="0" borderId="0" applyFon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200" fontId="113" fillId="0" borderId="0" applyFont="0" applyFill="0" applyBorder="0" applyAlignment="0" applyProtection="0"/>
    <xf numFmtId="10" fontId="89" fillId="0" borderId="0" applyFont="0" applyFill="0" applyBorder="0" applyAlignment="0" applyProtection="0"/>
    <xf numFmtId="194" fontId="102" fillId="0" borderId="0">
      <protection locked="0"/>
    </xf>
    <xf numFmtId="0" fontId="56" fillId="0" borderId="0"/>
    <xf numFmtId="0" fontId="54" fillId="0" borderId="0"/>
    <xf numFmtId="0" fontId="54" fillId="0" borderId="0">
      <alignment vertical="center"/>
    </xf>
    <xf numFmtId="0" fontId="56" fillId="0" borderId="0"/>
    <xf numFmtId="0" fontId="54" fillId="0" borderId="0"/>
    <xf numFmtId="0" fontId="17" fillId="0" borderId="0">
      <alignment vertical="center"/>
    </xf>
    <xf numFmtId="0" fontId="17" fillId="0" borderId="0">
      <alignment vertical="center"/>
    </xf>
    <xf numFmtId="0" fontId="114" fillId="0" borderId="0">
      <alignment vertical="center"/>
    </xf>
    <xf numFmtId="0" fontId="56" fillId="0" borderId="0"/>
    <xf numFmtId="37" fontId="115" fillId="0" borderId="0"/>
    <xf numFmtId="184" fontId="116" fillId="0" borderId="0"/>
    <xf numFmtId="14" fontId="58" fillId="54" borderId="0" applyFont="0" applyFill="0" applyBorder="0" applyAlignment="0"/>
    <xf numFmtId="0" fontId="58" fillId="0" borderId="0"/>
    <xf numFmtId="0" fontId="89" fillId="0" borderId="47" applyNumberFormat="0" applyFont="0" applyFill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8" fillId="35" borderId="0" applyNumberFormat="0" applyBorder="0" applyAlignment="0" applyProtection="0">
      <alignment vertical="center"/>
    </xf>
    <xf numFmtId="224" fontId="78" fillId="0" borderId="0" applyFont="0" applyFill="0" applyBorder="0" applyAlignment="0" applyProtection="0"/>
    <xf numFmtId="225" fontId="78" fillId="0" borderId="0" applyFont="0" applyFill="0" applyBorder="0" applyAlignment="0" applyProtection="0"/>
    <xf numFmtId="226" fontId="104" fillId="0" borderId="0" applyFont="0" applyFill="0" applyBorder="0" applyAlignment="0" applyProtection="0"/>
    <xf numFmtId="227" fontId="89" fillId="0" borderId="0" applyFont="0" applyFill="0" applyBorder="0" applyAlignment="0" applyProtection="0"/>
    <xf numFmtId="0" fontId="111" fillId="0" borderId="48" applyNumberFormat="0" applyFont="0" applyFill="0" applyProtection="0">
      <alignment horizontal="center" vertical="center" wrapText="1"/>
    </xf>
    <xf numFmtId="40" fontId="6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0" fillId="0" borderId="49" applyNumberFormat="0" applyFill="0" applyAlignment="0" applyProtection="0">
      <alignment vertical="center"/>
    </xf>
    <xf numFmtId="0" fontId="121" fillId="0" borderId="50" applyNumberFormat="0" applyFill="0" applyAlignment="0" applyProtection="0">
      <alignment vertical="center"/>
    </xf>
    <xf numFmtId="0" fontId="122" fillId="0" borderId="51" applyNumberFormat="0" applyFill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55" borderId="52" applyNumberFormat="0" applyAlignment="0" applyProtection="0">
      <alignment vertical="center"/>
    </xf>
    <xf numFmtId="0" fontId="124" fillId="0" borderId="53" applyNumberFormat="0" applyFill="0" applyAlignment="0" applyProtection="0">
      <alignment vertical="center"/>
    </xf>
    <xf numFmtId="0" fontId="125" fillId="56" borderId="54" applyNumberFormat="0" applyAlignment="0" applyProtection="0">
      <alignment vertical="center"/>
    </xf>
    <xf numFmtId="0" fontId="126" fillId="38" borderId="54" applyNumberFormat="0" applyAlignment="0" applyProtection="0">
      <alignment vertical="center"/>
    </xf>
    <xf numFmtId="0" fontId="127" fillId="56" borderId="55" applyNumberFormat="0" applyAlignment="0" applyProtection="0">
      <alignment vertical="center"/>
    </xf>
    <xf numFmtId="0" fontId="128" fillId="0" borderId="0"/>
    <xf numFmtId="0" fontId="129" fillId="0" borderId="56" applyNumberFormat="0" applyFill="0" applyAlignment="0" applyProtection="0">
      <alignment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192" fontId="68" fillId="0" borderId="0" applyFont="0" applyFill="0" applyBorder="0" applyAlignment="0" applyProtection="0"/>
    <xf numFmtId="41" fontId="13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6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68" fillId="0" borderId="0" applyFont="0" applyFill="0" applyBorder="0" applyAlignment="0" applyProtection="0"/>
    <xf numFmtId="3" fontId="57" fillId="0" borderId="0"/>
    <xf numFmtId="0" fontId="58" fillId="57" borderId="57">
      <alignment horizontal="center" vertical="center"/>
    </xf>
    <xf numFmtId="194" fontId="81" fillId="0" borderId="0">
      <protection locked="0"/>
    </xf>
    <xf numFmtId="194" fontId="81" fillId="0" borderId="0">
      <protection locked="0"/>
    </xf>
    <xf numFmtId="0" fontId="58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135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9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30" fontId="103" fillId="0" borderId="0" applyFont="0" applyFill="0" applyBorder="0" applyAlignment="0" applyProtection="0"/>
    <xf numFmtId="230" fontId="10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31" fontId="82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81" fillId="0" borderId="0">
      <protection locked="0"/>
    </xf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5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5" fontId="103" fillId="0" borderId="0" applyFont="0" applyFill="0" applyBorder="0" applyAlignment="0" applyProtection="0"/>
    <xf numFmtId="235" fontId="10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6" fontId="82" fillId="0" borderId="0" applyFont="0" applyFill="0" applyBorder="0" applyAlignment="0" applyProtection="0"/>
    <xf numFmtId="236" fontId="83" fillId="0" borderId="0" applyFont="0" applyFill="0" applyBorder="0" applyAlignment="0" applyProtection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4" fillId="0" borderId="0" applyFont="0" applyFill="0" applyBorder="0" applyAlignment="0" applyProtection="0"/>
    <xf numFmtId="44" fontId="133" fillId="0" borderId="0" applyFont="0" applyFill="0" applyBorder="0" applyAlignment="0" applyProtection="0"/>
    <xf numFmtId="223" fontId="68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60" fillId="0" borderId="0"/>
    <xf numFmtId="0" fontId="138" fillId="0" borderId="0">
      <alignment horizontal="center" wrapText="1"/>
      <protection locked="0"/>
    </xf>
    <xf numFmtId="0" fontId="5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40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5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237" fontId="103" fillId="0" borderId="0" applyFont="0" applyFill="0" applyBorder="0" applyAlignment="0" applyProtection="0"/>
    <xf numFmtId="237" fontId="10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58" fillId="0" borderId="0" applyFont="0" applyFill="0" applyBorder="0" applyAlignment="0" applyProtection="0"/>
    <xf numFmtId="194" fontId="81" fillId="0" borderId="0">
      <protection locked="0"/>
    </xf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135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0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238" fontId="103" fillId="0" borderId="0" applyFont="0" applyFill="0" applyBorder="0" applyAlignment="0" applyProtection="0"/>
    <xf numFmtId="238" fontId="10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9" fontId="84" fillId="0" borderId="0">
      <alignment horizontal="right"/>
      <protection locked="0"/>
    </xf>
    <xf numFmtId="0" fontId="141" fillId="0" borderId="0" applyNumberFormat="0" applyFill="0" applyBorder="0" applyAlignment="0" applyProtection="0"/>
    <xf numFmtId="240" fontId="142" fillId="0" borderId="0" applyFont="0" applyFill="0" applyBorder="0" applyAlignment="0" applyProtection="0"/>
    <xf numFmtId="241" fontId="58" fillId="0" borderId="0" applyFont="0" applyFill="0" applyBorder="0" applyAlignment="0" applyProtection="0"/>
    <xf numFmtId="0" fontId="132" fillId="0" borderId="0"/>
    <xf numFmtId="0" fontId="143" fillId="0" borderId="0"/>
    <xf numFmtId="0" fontId="73" fillId="0" borderId="0"/>
    <xf numFmtId="0" fontId="133" fillId="0" borderId="0"/>
    <xf numFmtId="0" fontId="68" fillId="0" borderId="0"/>
    <xf numFmtId="0" fontId="130" fillId="0" borderId="0"/>
    <xf numFmtId="0" fontId="144" fillId="0" borderId="0"/>
    <xf numFmtId="194" fontId="81" fillId="0" borderId="0">
      <protection locked="0"/>
    </xf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0" fontId="149" fillId="0" borderId="0"/>
    <xf numFmtId="0" fontId="134" fillId="0" borderId="0"/>
    <xf numFmtId="0" fontId="149" fillId="0" borderId="0"/>
    <xf numFmtId="0" fontId="83" fillId="0" borderId="0"/>
    <xf numFmtId="0" fontId="69" fillId="0" borderId="0"/>
    <xf numFmtId="0" fontId="134" fillId="0" borderId="0"/>
    <xf numFmtId="0" fontId="147" fillId="0" borderId="0"/>
    <xf numFmtId="0" fontId="136" fillId="0" borderId="0"/>
    <xf numFmtId="0" fontId="82" fillId="0" borderId="0"/>
    <xf numFmtId="0" fontId="83" fillId="0" borderId="0"/>
    <xf numFmtId="0" fontId="150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83" fillId="0" borderId="0"/>
    <xf numFmtId="0" fontId="153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0" fontId="137" fillId="0" borderId="0"/>
    <xf numFmtId="0" fontId="136" fillId="0" borderId="0"/>
    <xf numFmtId="0" fontId="82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154" fillId="0" borderId="0"/>
    <xf numFmtId="0" fontId="82" fillId="0" borderId="0"/>
    <xf numFmtId="194" fontId="81" fillId="0" borderId="0">
      <protection locked="0"/>
    </xf>
    <xf numFmtId="37" fontId="82" fillId="0" borderId="0"/>
    <xf numFmtId="0" fontId="134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37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136" fillId="0" borderId="0"/>
    <xf numFmtId="0" fontId="155" fillId="0" borderId="0"/>
    <xf numFmtId="0" fontId="156" fillId="0" borderId="0"/>
    <xf numFmtId="0" fontId="56" fillId="0" borderId="0"/>
    <xf numFmtId="0" fontId="157" fillId="0" borderId="0"/>
    <xf numFmtId="0" fontId="155" fillId="0" borderId="0"/>
    <xf numFmtId="0" fontId="1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83" fillId="0" borderId="0"/>
    <xf numFmtId="0" fontId="56" fillId="0" borderId="0"/>
    <xf numFmtId="0" fontId="134" fillId="0" borderId="0"/>
    <xf numFmtId="0" fontId="82" fillId="0" borderId="0"/>
    <xf numFmtId="0" fontId="83" fillId="0" borderId="0"/>
    <xf numFmtId="0" fontId="158" fillId="0" borderId="0"/>
    <xf numFmtId="0" fontId="146" fillId="0" borderId="0"/>
    <xf numFmtId="0" fontId="158" fillId="0" borderId="0"/>
    <xf numFmtId="0" fontId="146" fillId="0" borderId="0"/>
    <xf numFmtId="0" fontId="159" fillId="0" borderId="0"/>
    <xf numFmtId="0" fontId="160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242" fontId="56" fillId="0" borderId="0" applyFill="0" applyBorder="0" applyAlignment="0"/>
    <xf numFmtId="0" fontId="161" fillId="0" borderId="0"/>
    <xf numFmtId="0" fontId="135" fillId="0" borderId="0"/>
    <xf numFmtId="0" fontId="157" fillId="0" borderId="0"/>
    <xf numFmtId="0" fontId="54" fillId="0" borderId="0">
      <protection locked="0"/>
    </xf>
    <xf numFmtId="0" fontId="56" fillId="0" borderId="0" applyFont="0" applyFill="0" applyBorder="0" applyAlignment="0" applyProtection="0"/>
    <xf numFmtId="0" fontId="135" fillId="0" borderId="0"/>
    <xf numFmtId="0" fontId="157" fillId="0" borderId="0"/>
    <xf numFmtId="0" fontId="135" fillId="0" borderId="0"/>
    <xf numFmtId="0" fontId="157" fillId="0" borderId="0"/>
    <xf numFmtId="0" fontId="162" fillId="0" borderId="0" applyNumberFormat="0" applyAlignment="0">
      <alignment horizontal="left"/>
    </xf>
    <xf numFmtId="0" fontId="54" fillId="0" borderId="0">
      <protection locked="0"/>
    </xf>
    <xf numFmtId="0" fontId="135" fillId="0" borderId="0"/>
    <xf numFmtId="0" fontId="157" fillId="0" borderId="0"/>
    <xf numFmtId="0" fontId="135" fillId="0" borderId="0"/>
    <xf numFmtId="0" fontId="157" fillId="0" borderId="0"/>
    <xf numFmtId="243" fontId="56" fillId="0" borderId="0"/>
    <xf numFmtId="244" fontId="56" fillId="0" borderId="0" applyFont="0" applyFill="0" applyBorder="0" applyAlignment="0" applyProtection="0"/>
    <xf numFmtId="0" fontId="135" fillId="0" borderId="0"/>
    <xf numFmtId="0" fontId="157" fillId="0" borderId="0"/>
    <xf numFmtId="245" fontId="56" fillId="0" borderId="0" applyFont="0" applyFill="0" applyBorder="0" applyAlignment="0" applyProtection="0"/>
    <xf numFmtId="246" fontId="56" fillId="0" borderId="0"/>
    <xf numFmtId="0" fontId="56" fillId="0" borderId="0" applyFont="0" applyFill="0" applyBorder="0" applyAlignment="0" applyProtection="0"/>
    <xf numFmtId="247" fontId="54" fillId="0" borderId="0">
      <protection locked="0"/>
    </xf>
    <xf numFmtId="0" fontId="135" fillId="0" borderId="0"/>
    <xf numFmtId="0" fontId="157" fillId="0" borderId="0"/>
    <xf numFmtId="0" fontId="163" fillId="0" borderId="0" applyNumberFormat="0" applyAlignment="0">
      <alignment horizontal="left"/>
    </xf>
    <xf numFmtId="0" fontId="164" fillId="0" borderId="0" applyNumberFormat="0" applyFill="0" applyBorder="0" applyAlignment="0" applyProtection="0"/>
    <xf numFmtId="0" fontId="135" fillId="0" borderId="0"/>
    <xf numFmtId="0" fontId="157" fillId="0" borderId="0"/>
    <xf numFmtId="38" fontId="165" fillId="52" borderId="0" applyNumberFormat="0" applyBorder="0" applyAlignment="0" applyProtection="0"/>
    <xf numFmtId="0" fontId="166" fillId="0" borderId="0">
      <alignment horizontal="left"/>
    </xf>
    <xf numFmtId="0" fontId="135" fillId="0" borderId="0"/>
    <xf numFmtId="0" fontId="157" fillId="0" borderId="0"/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0" fontId="135" fillId="0" borderId="0"/>
    <xf numFmtId="0" fontId="157" fillId="0" borderId="0"/>
    <xf numFmtId="14" fontId="168" fillId="58" borderId="41">
      <alignment horizontal="center" vertical="center" wrapText="1"/>
    </xf>
    <xf numFmtId="0" fontId="169" fillId="0" borderId="0" applyNumberFormat="0" applyFill="0" applyBorder="0" applyAlignment="0" applyProtection="0"/>
    <xf numFmtId="0" fontId="82" fillId="0" borderId="0" applyBorder="0"/>
    <xf numFmtId="248" fontId="70" fillId="0" borderId="0" applyFill="0" applyBorder="0" applyAlignment="0"/>
    <xf numFmtId="191" fontId="170" fillId="0" borderId="0" applyFill="0" applyBorder="0" applyAlignment="0"/>
    <xf numFmtId="203" fontId="170" fillId="0" borderId="0" applyFill="0" applyBorder="0" applyAlignment="0"/>
    <xf numFmtId="249" fontId="56" fillId="0" borderId="0" applyFill="0" applyBorder="0" applyAlignment="0"/>
    <xf numFmtId="250" fontId="56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53" fontId="171" fillId="59" borderId="0" applyNumberFormat="0" applyFont="0" applyBorder="0" applyAlignment="0">
      <alignment horizontal="left"/>
    </xf>
    <xf numFmtId="0" fontId="161" fillId="0" borderId="0"/>
    <xf numFmtId="0" fontId="168" fillId="0" borderId="0" applyFill="0" applyBorder="0" applyProtection="0">
      <alignment horizontal="center"/>
      <protection locked="0"/>
    </xf>
    <xf numFmtId="0" fontId="172" fillId="0" borderId="0" applyFill="0" applyBorder="0" applyProtection="0">
      <alignment horizontal="center"/>
    </xf>
    <xf numFmtId="254" fontId="116" fillId="0" borderId="0"/>
    <xf numFmtId="0" fontId="173" fillId="0" borderId="43">
      <alignment horizontal="center"/>
    </xf>
    <xf numFmtId="0" fontId="54" fillId="0" borderId="0">
      <protection locked="0"/>
    </xf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58" fillId="0" borderId="0" applyFont="0" applyFill="0" applyBorder="0" applyAlignment="0" applyProtection="0"/>
    <xf numFmtId="251" fontId="56" fillId="0" borderId="0" applyFont="0" applyFill="0" applyBorder="0" applyAlignment="0" applyProtection="0"/>
    <xf numFmtId="255" fontId="17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256" fontId="116" fillId="0" borderId="0" applyFont="0" applyFill="0" applyBorder="0" applyAlignment="0" applyProtection="0"/>
    <xf numFmtId="39" fontId="176" fillId="0" borderId="0" applyFont="0" applyFill="0" applyBorder="0" applyAlignment="0" applyProtection="0"/>
    <xf numFmtId="257" fontId="177" fillId="0" borderId="0" applyFont="0" applyFill="0" applyBorder="0" applyAlignment="0" applyProtection="0"/>
    <xf numFmtId="258" fontId="116" fillId="0" borderId="0" applyFont="0" applyFill="0" applyBorder="0" applyAlignment="0" applyProtection="0">
      <alignment horizontal="right"/>
    </xf>
    <xf numFmtId="259" fontId="54" fillId="0" borderId="0"/>
    <xf numFmtId="247" fontId="54" fillId="0" borderId="0">
      <protection locked="0"/>
    </xf>
    <xf numFmtId="3" fontId="178" fillId="0" borderId="0" applyFont="0" applyFill="0" applyBorder="0" applyAlignment="0" applyProtection="0"/>
    <xf numFmtId="0" fontId="179" fillId="0" borderId="0" applyFill="0" applyBorder="0" applyAlignment="0" applyProtection="0">
      <protection locked="0"/>
    </xf>
    <xf numFmtId="0" fontId="162" fillId="0" borderId="0" applyNumberFormat="0" applyAlignment="0">
      <alignment horizontal="left"/>
    </xf>
    <xf numFmtId="0" fontId="71" fillId="0" borderId="0" applyFont="0" applyFill="0" applyBorder="0" applyAlignment="0" applyProtection="0"/>
    <xf numFmtId="0" fontId="54" fillId="0" borderId="0">
      <protection locked="0"/>
    </xf>
    <xf numFmtId="0" fontId="58" fillId="0" borderId="0" applyFont="0" applyFill="0" applyBorder="0" applyAlignment="0" applyProtection="0"/>
    <xf numFmtId="191" fontId="170" fillId="0" borderId="0" applyFont="0" applyFill="0" applyBorder="0" applyAlignment="0" applyProtection="0"/>
    <xf numFmtId="260" fontId="76" fillId="0" borderId="0" applyFont="0" applyFill="0" applyBorder="0" applyAlignment="0" applyProtection="0"/>
    <xf numFmtId="261" fontId="116" fillId="0" borderId="0" applyFont="0" applyFill="0" applyBorder="0" applyAlignment="0" applyProtection="0">
      <alignment horizontal="right"/>
    </xf>
    <xf numFmtId="262" fontId="177" fillId="0" borderId="0" applyFont="0" applyFill="0" applyBorder="0" applyAlignment="0" applyProtection="0"/>
    <xf numFmtId="263" fontId="176" fillId="0" borderId="0" applyFont="0" applyFill="0" applyBorder="0" applyAlignment="0" applyProtection="0"/>
    <xf numFmtId="264" fontId="177" fillId="0" borderId="0" applyFont="0" applyFill="0" applyBorder="0" applyAlignment="0" applyProtection="0"/>
    <xf numFmtId="265" fontId="116" fillId="0" borderId="0" applyFont="0" applyFill="0" applyBorder="0" applyAlignment="0" applyProtection="0">
      <alignment horizontal="right"/>
    </xf>
    <xf numFmtId="266" fontId="54" fillId="0" borderId="38" applyFill="0" applyBorder="0" applyAlignment="0"/>
    <xf numFmtId="247" fontId="54" fillId="0" borderId="0">
      <protection locked="0"/>
    </xf>
    <xf numFmtId="267" fontId="93" fillId="0" borderId="0" applyFill="0" applyBorder="0" applyAlignment="0" applyProtection="0"/>
    <xf numFmtId="268" fontId="54" fillId="0" borderId="0"/>
    <xf numFmtId="49" fontId="56" fillId="0" borderId="0">
      <alignment horizontal="center"/>
    </xf>
    <xf numFmtId="49" fontId="180" fillId="0" borderId="0">
      <alignment horizontal="center"/>
    </xf>
    <xf numFmtId="49" fontId="165" fillId="0" borderId="0">
      <alignment horizontal="center"/>
    </xf>
    <xf numFmtId="49" fontId="181" fillId="0" borderId="0">
      <alignment horizontal="center"/>
    </xf>
    <xf numFmtId="0" fontId="139" fillId="0" borderId="0" applyFill="0" applyBorder="0" applyAlignment="0" applyProtection="0"/>
    <xf numFmtId="0" fontId="142" fillId="0" borderId="0" applyFont="0" applyFill="0" applyBorder="0" applyAlignment="0" applyProtection="0"/>
    <xf numFmtId="14" fontId="70" fillId="0" borderId="0" applyFill="0" applyBorder="0" applyAlignment="0"/>
    <xf numFmtId="0" fontId="139" fillId="0" borderId="0" applyFill="0" applyBorder="0" applyAlignment="0" applyProtection="0"/>
    <xf numFmtId="269" fontId="61" fillId="0" borderId="0" applyFill="0" applyBorder="0" applyProtection="0"/>
    <xf numFmtId="38" fontId="60" fillId="0" borderId="59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270" fontId="56" fillId="0" borderId="0"/>
    <xf numFmtId="251" fontId="54" fillId="0" borderId="0"/>
    <xf numFmtId="271" fontId="77" fillId="0" borderId="0" applyFont="0" applyFill="0" applyBorder="0" applyAlignment="0" applyProtection="0"/>
    <xf numFmtId="0" fontId="116" fillId="0" borderId="60" applyNumberFormat="0" applyFont="0" applyFill="0" applyAlignment="0" applyProtection="0"/>
    <xf numFmtId="272" fontId="182" fillId="0" borderId="0" applyFill="0" applyBorder="0" applyAlignment="0" applyProtection="0"/>
    <xf numFmtId="37" fontId="56" fillId="0" borderId="61">
      <alignment horizontal="right"/>
    </xf>
    <xf numFmtId="37" fontId="180" fillId="0" borderId="61">
      <alignment horizontal="right"/>
    </xf>
    <xf numFmtId="37" fontId="165" fillId="0" borderId="61">
      <alignment horizontal="right"/>
    </xf>
    <xf numFmtId="37" fontId="181" fillId="0" borderId="61">
      <alignment horizontal="right"/>
    </xf>
    <xf numFmtId="223" fontId="58" fillId="0" borderId="0" applyFont="0" applyFill="0" applyBorder="0" applyAlignment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163" fillId="0" borderId="0" applyNumberFormat="0" applyAlignment="0">
      <alignment horizontal="left"/>
    </xf>
    <xf numFmtId="273" fontId="56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2" fontId="139" fillId="0" borderId="0" applyFill="0" applyBorder="0" applyAlignment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Fill="0" applyBorder="0" applyProtection="0">
      <alignment horizontal="left"/>
    </xf>
    <xf numFmtId="0" fontId="58" fillId="0" borderId="0"/>
    <xf numFmtId="38" fontId="165" fillId="60" borderId="0" applyNumberFormat="0" applyBorder="0" applyAlignment="0" applyProtection="0"/>
    <xf numFmtId="0" fontId="116" fillId="0" borderId="0" applyFont="0" applyFill="0" applyBorder="0" applyAlignment="0" applyProtection="0">
      <alignment horizontal="right"/>
    </xf>
    <xf numFmtId="0" fontId="167" fillId="0" borderId="0" applyNumberFormat="0" applyBorder="0"/>
    <xf numFmtId="0" fontId="186" fillId="0" borderId="24" applyNumberFormat="0" applyBorder="0"/>
    <xf numFmtId="0" fontId="187" fillId="0" borderId="0"/>
    <xf numFmtId="0" fontId="166" fillId="0" borderId="0">
      <alignment horizontal="left"/>
    </xf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14" fontId="168" fillId="58" borderId="41">
      <alignment horizontal="center" vertical="center" wrapText="1"/>
    </xf>
    <xf numFmtId="0" fontId="188" fillId="0" borderId="0" applyNumberFormat="0" applyFill="0" applyBorder="0" applyAlignment="0" applyProtection="0"/>
    <xf numFmtId="0" fontId="189" fillId="0" borderId="0" applyProtection="0">
      <alignment horizontal="left"/>
    </xf>
    <xf numFmtId="0" fontId="190" fillId="0" borderId="0" applyProtection="0">
      <alignment horizontal="left"/>
    </xf>
    <xf numFmtId="0" fontId="172" fillId="0" borderId="0" applyFill="0" applyAlignment="0" applyProtection="0">
      <protection locked="0"/>
    </xf>
    <xf numFmtId="0" fontId="172" fillId="0" borderId="24" applyFill="0" applyAlignment="0" applyProtection="0">
      <protection locked="0"/>
    </xf>
    <xf numFmtId="0" fontId="191" fillId="0" borderId="0"/>
    <xf numFmtId="14" fontId="168" fillId="58" borderId="41">
      <alignment horizontal="center" vertical="center" wrapText="1"/>
    </xf>
    <xf numFmtId="0" fontId="192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93" fillId="0" borderId="62" applyNumberFormat="0" applyFill="0" applyBorder="0" applyAlignment="0" applyProtection="0">
      <alignment horizontal="left"/>
    </xf>
    <xf numFmtId="0" fontId="194" fillId="0" borderId="63" applyNumberFormat="0" applyFill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274" fontId="196" fillId="61" borderId="38" applyNumberFormat="0" applyFont="0" applyBorder="0" applyAlignment="0">
      <protection locked="0"/>
    </xf>
    <xf numFmtId="10" fontId="165" fillId="62" borderId="38" applyNumberFormat="0" applyBorder="0" applyAlignment="0" applyProtection="0"/>
    <xf numFmtId="275" fontId="58" fillId="63" borderId="0"/>
    <xf numFmtId="0" fontId="194" fillId="0" borderId="0" applyNumberFormat="0" applyFill="0" applyBorder="0" applyAlignment="0">
      <protection locked="0"/>
    </xf>
    <xf numFmtId="181" fontId="56" fillId="0" borderId="0" applyFont="0" applyFill="0" applyBorder="0" applyAlignment="0" applyProtection="0"/>
    <xf numFmtId="276" fontId="58" fillId="0" borderId="0">
      <alignment vertical="center"/>
    </xf>
    <xf numFmtId="182" fontId="56" fillId="0" borderId="0" applyFont="0" applyFill="0" applyBorder="0" applyAlignment="0" applyProtection="0"/>
    <xf numFmtId="0" fontId="61" fillId="0" borderId="0" applyNumberFormat="0" applyFont="0" applyFill="0" applyBorder="0" applyProtection="0">
      <alignment horizontal="left" vertical="center"/>
    </xf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77" fontId="78" fillId="0" borderId="0">
      <alignment horizontal="justify"/>
    </xf>
    <xf numFmtId="0" fontId="179" fillId="0" borderId="0" applyFill="0" applyBorder="0" applyAlignment="0" applyProtection="0"/>
    <xf numFmtId="38" fontId="197" fillId="64" borderId="0">
      <alignment horizontal="left" indent="1"/>
    </xf>
    <xf numFmtId="192" fontId="58" fillId="0" borderId="0" applyFont="0" applyFill="0" applyBorder="0" applyAlignment="0" applyProtection="0"/>
    <xf numFmtId="41" fontId="139" fillId="0" borderId="0" applyFont="0" applyFill="0" applyBorder="0" applyAlignment="0" applyProtection="0"/>
    <xf numFmtId="181" fontId="78" fillId="0" borderId="0" applyFont="0" applyFill="0" applyBorder="0" applyAlignment="0" applyProtection="0"/>
    <xf numFmtId="278" fontId="142" fillId="0" borderId="0" applyFont="0" applyFill="0" applyBorder="0" applyAlignment="0" applyProtection="0"/>
    <xf numFmtId="279" fontId="142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198" fillId="52" borderId="64">
      <alignment horizontal="left" vertical="top" indent="2"/>
    </xf>
    <xf numFmtId="280" fontId="56" fillId="0" borderId="0" applyFont="0" applyFill="0" applyBorder="0" applyAlignment="0" applyProtection="0"/>
    <xf numFmtId="281" fontId="56" fillId="0" borderId="0" applyFont="0" applyFill="0" applyBorder="0" applyAlignment="0" applyProtection="0"/>
    <xf numFmtId="0" fontId="199" fillId="0" borderId="41"/>
    <xf numFmtId="282" fontId="84" fillId="0" borderId="0" applyFont="0" applyFill="0" applyBorder="0" applyAlignment="0" applyProtection="0"/>
    <xf numFmtId="283" fontId="84" fillId="0" borderId="0" applyFont="0" applyFill="0" applyBorder="0" applyAlignment="0" applyProtection="0"/>
    <xf numFmtId="284" fontId="56" fillId="0" borderId="0" applyFont="0" applyFill="0" applyBorder="0" applyAlignment="0" applyProtection="0"/>
    <xf numFmtId="28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72" fontId="56" fillId="0" borderId="0" applyFont="0" applyFill="0" applyBorder="0" applyAlignment="0" applyProtection="0"/>
    <xf numFmtId="277" fontId="56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7" fontId="138" fillId="0" borderId="0" applyFont="0" applyFill="0" applyBorder="0" applyAlignment="0" applyProtection="0"/>
    <xf numFmtId="288" fontId="78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9" fontId="54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37" fontId="200" fillId="0" borderId="0"/>
    <xf numFmtId="0" fontId="201" fillId="65" borderId="24"/>
    <xf numFmtId="37" fontId="202" fillId="0" borderId="0"/>
    <xf numFmtId="0" fontId="58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5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290" fontId="182" fillId="0" borderId="0">
      <protection locked="0"/>
    </xf>
    <xf numFmtId="0" fontId="56" fillId="0" borderId="0"/>
    <xf numFmtId="194" fontId="81" fillId="0" borderId="0">
      <protection locked="0"/>
    </xf>
    <xf numFmtId="0" fontId="205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54" fillId="0" borderId="0" applyFont="0" applyFill="0" applyBorder="0" applyAlignment="0" applyProtection="0">
      <alignment horizontal="centerContinuous"/>
    </xf>
    <xf numFmtId="191" fontId="80" fillId="0" borderId="0"/>
    <xf numFmtId="0" fontId="206" fillId="0" borderId="65">
      <alignment vertical="top" wrapText="1"/>
    </xf>
    <xf numFmtId="0" fontId="206" fillId="0" borderId="66">
      <alignment vertical="top" wrapText="1"/>
    </xf>
    <xf numFmtId="192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56" fillId="0" borderId="0"/>
    <xf numFmtId="9" fontId="54" fillId="0" borderId="0" applyFont="0" applyFill="0" applyBorder="0" applyAlignment="0" applyProtection="0"/>
    <xf numFmtId="4" fontId="70" fillId="52" borderId="0">
      <alignment horizontal="right"/>
    </xf>
    <xf numFmtId="0" fontId="208" fillId="52" borderId="0">
      <alignment horizontal="center" vertical="center"/>
    </xf>
    <xf numFmtId="0" fontId="209" fillId="52" borderId="67"/>
    <xf numFmtId="0" fontId="208" fillId="52" borderId="0" applyBorder="0">
      <alignment horizontal="centerContinuous"/>
    </xf>
    <xf numFmtId="0" fontId="210" fillId="52" borderId="0" applyBorder="0">
      <alignment horizontal="centerContinuous"/>
    </xf>
    <xf numFmtId="0" fontId="179" fillId="0" borderId="0">
      <alignment horizontal="left"/>
    </xf>
    <xf numFmtId="49" fontId="168" fillId="0" borderId="0"/>
    <xf numFmtId="49" fontId="167" fillId="0" borderId="0"/>
    <xf numFmtId="49" fontId="167" fillId="0" borderId="24"/>
    <xf numFmtId="49" fontId="179" fillId="0" borderId="0"/>
    <xf numFmtId="1" fontId="211" fillId="0" borderId="0" applyProtection="0">
      <alignment horizontal="right" vertical="center"/>
    </xf>
    <xf numFmtId="0" fontId="212" fillId="52" borderId="0"/>
    <xf numFmtId="0" fontId="213" fillId="52" borderId="41"/>
    <xf numFmtId="205" fontId="57" fillId="0" borderId="0"/>
    <xf numFmtId="14" fontId="138" fillId="0" borderId="0">
      <alignment horizontal="center" wrapText="1"/>
      <protection locked="0"/>
    </xf>
    <xf numFmtId="0" fontId="54" fillId="0" borderId="0">
      <protection locked="0"/>
    </xf>
    <xf numFmtId="291" fontId="177" fillId="0" borderId="0" applyFont="0" applyFill="0" applyBorder="0" applyAlignment="0" applyProtection="0"/>
    <xf numFmtId="292" fontId="116" fillId="0" borderId="0" applyFont="0" applyFill="0" applyBorder="0" applyAlignment="0" applyProtection="0"/>
    <xf numFmtId="293" fontId="56" fillId="0" borderId="0" applyFont="0" applyFill="0" applyBorder="0" applyAlignment="0" applyProtection="0"/>
    <xf numFmtId="250" fontId="56" fillId="0" borderId="0" applyFont="0" applyFill="0" applyBorder="0" applyAlignment="0" applyProtection="0"/>
    <xf numFmtId="294" fontId="56" fillId="0" borderId="0" applyFont="0" applyFill="0" applyBorder="0" applyAlignment="0" applyProtection="0"/>
    <xf numFmtId="274" fontId="78" fillId="0" borderId="0" applyFont="0" applyFill="0" applyBorder="0" applyAlignment="0" applyProtection="0"/>
    <xf numFmtId="10" fontId="56" fillId="0" borderId="0" applyFont="0" applyFill="0" applyBorder="0" applyAlignment="0" applyProtection="0"/>
    <xf numFmtId="295" fontId="177" fillId="0" borderId="0" applyFont="0" applyFill="0" applyBorder="0" applyAlignment="0" applyProtection="0"/>
    <xf numFmtId="296" fontId="116" fillId="0" borderId="0" applyFont="0" applyFill="0" applyBorder="0" applyAlignment="0" applyProtection="0"/>
    <xf numFmtId="297" fontId="177" fillId="0" borderId="0" applyFont="0" applyFill="0" applyBorder="0" applyAlignment="0" applyProtection="0"/>
    <xf numFmtId="298" fontId="116" fillId="0" borderId="0" applyFont="0" applyFill="0" applyBorder="0" applyAlignment="0" applyProtection="0"/>
    <xf numFmtId="299" fontId="177" fillId="0" borderId="0" applyFont="0" applyFill="0" applyBorder="0" applyAlignment="0" applyProtection="0"/>
    <xf numFmtId="300" fontId="116" fillId="0" borderId="0" applyFont="0" applyFill="0" applyBorder="0" applyAlignment="0" applyProtection="0"/>
    <xf numFmtId="247" fontId="54" fillId="0" borderId="0">
      <protection locked="0"/>
    </xf>
    <xf numFmtId="301" fontId="54" fillId="0" borderId="0" applyFont="0" applyFill="0" applyBorder="0" applyAlignment="0" applyProtection="0"/>
    <xf numFmtId="9" fontId="60" fillId="0" borderId="68" applyNumberFormat="0" applyBorder="0"/>
    <xf numFmtId="13" fontId="56" fillId="0" borderId="0" applyFont="0" applyFill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214" fillId="62" borderId="69"/>
    <xf numFmtId="181" fontId="58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59" fillId="0" borderId="41">
      <alignment horizontal="center"/>
    </xf>
    <xf numFmtId="3" fontId="60" fillId="0" borderId="0" applyFont="0" applyFill="0" applyBorder="0" applyAlignment="0" applyProtection="0"/>
    <xf numFmtId="0" fontId="60" fillId="66" borderId="0" applyNumberFormat="0" applyFont="0" applyBorder="0" applyAlignment="0" applyProtection="0"/>
    <xf numFmtId="199" fontId="56" fillId="0" borderId="0" applyFont="0" applyFill="0" applyBorder="0" applyAlignment="0" applyProtection="0"/>
    <xf numFmtId="302" fontId="58" fillId="0" borderId="0" applyNumberFormat="0" applyFill="0" applyBorder="0" applyAlignment="0" applyProtection="0">
      <alignment horizontal="left"/>
    </xf>
    <xf numFmtId="192" fontId="58" fillId="0" borderId="0" applyFont="0" applyFill="0" applyBorder="0" applyAlignment="0" applyProtection="0"/>
    <xf numFmtId="0" fontId="56" fillId="0" borderId="0"/>
    <xf numFmtId="303" fontId="84" fillId="0" borderId="0" applyFont="0" applyFill="0" applyBorder="0" applyAlignment="0" applyProtection="0"/>
    <xf numFmtId="304" fontId="84" fillId="0" borderId="0" applyFont="0" applyFill="0" applyBorder="0" applyAlignment="0" applyProtection="0"/>
    <xf numFmtId="272" fontId="215" fillId="0" borderId="0" applyFill="0" applyBorder="0" applyAlignment="0" applyProtection="0"/>
    <xf numFmtId="37" fontId="56" fillId="0" borderId="24">
      <alignment horizontal="right"/>
    </xf>
    <xf numFmtId="37" fontId="180" fillId="0" borderId="24">
      <alignment horizontal="right"/>
    </xf>
    <xf numFmtId="37" fontId="165" fillId="0" borderId="24">
      <alignment horizontal="right"/>
    </xf>
    <xf numFmtId="37" fontId="181" fillId="0" borderId="24">
      <alignment horizontal="right"/>
    </xf>
    <xf numFmtId="0" fontId="60" fillId="0" borderId="0" applyFill="0"/>
    <xf numFmtId="0" fontId="168" fillId="0" borderId="70"/>
    <xf numFmtId="0" fontId="216" fillId="0" borderId="0">
      <alignment horizontal="left" indent="1"/>
    </xf>
    <xf numFmtId="0" fontId="217" fillId="0" borderId="0" applyFill="0" applyAlignment="0" applyProtection="0"/>
    <xf numFmtId="0" fontId="199" fillId="0" borderId="0"/>
    <xf numFmtId="40" fontId="218" fillId="0" borderId="0" applyBorder="0">
      <alignment horizontal="right"/>
    </xf>
    <xf numFmtId="305" fontId="219" fillId="0" borderId="39">
      <protection locked="0"/>
    </xf>
    <xf numFmtId="305" fontId="219" fillId="0" borderId="39">
      <protection locked="0"/>
    </xf>
    <xf numFmtId="10" fontId="56" fillId="0" borderId="0">
      <alignment horizontal="right"/>
    </xf>
    <xf numFmtId="39" fontId="56" fillId="0" borderId="0">
      <alignment horizontal="right"/>
    </xf>
    <xf numFmtId="37" fontId="56" fillId="0" borderId="0">
      <alignment horizontal="right"/>
    </xf>
    <xf numFmtId="0" fontId="56" fillId="0" borderId="0">
      <alignment horizontal="left" indent="5"/>
    </xf>
    <xf numFmtId="0" fontId="56" fillId="0" borderId="0">
      <alignment horizontal="left" indent="6"/>
    </xf>
    <xf numFmtId="0" fontId="56" fillId="0" borderId="0">
      <alignment horizontal="left" indent="1"/>
    </xf>
    <xf numFmtId="0" fontId="56" fillId="0" borderId="0">
      <alignment horizontal="left" indent="2"/>
    </xf>
    <xf numFmtId="0" fontId="56" fillId="0" borderId="0">
      <alignment horizontal="left" indent="3"/>
    </xf>
    <xf numFmtId="0" fontId="56" fillId="0" borderId="0">
      <alignment horizontal="left" indent="4"/>
    </xf>
    <xf numFmtId="0" fontId="116" fillId="0" borderId="0">
      <alignment horizontal="left" indent="5"/>
    </xf>
    <xf numFmtId="0" fontId="116" fillId="0" borderId="0">
      <alignment horizontal="left" indent="6"/>
    </xf>
    <xf numFmtId="0" fontId="116" fillId="0" borderId="0">
      <alignment horizontal="left" indent="1"/>
    </xf>
    <xf numFmtId="0" fontId="116" fillId="0" borderId="0">
      <alignment horizontal="left" indent="2"/>
    </xf>
    <xf numFmtId="0" fontId="116" fillId="0" borderId="0">
      <alignment horizontal="left" indent="3"/>
    </xf>
    <xf numFmtId="0" fontId="116" fillId="0" borderId="0">
      <alignment horizontal="left" indent="4"/>
    </xf>
    <xf numFmtId="39" fontId="180" fillId="0" borderId="0">
      <alignment horizontal="right"/>
    </xf>
    <xf numFmtId="37" fontId="180" fillId="0" borderId="0">
      <alignment horizontal="righ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165" fillId="0" borderId="0">
      <alignment horizontal="left"/>
    </xf>
    <xf numFmtId="39" fontId="165" fillId="0" borderId="0">
      <alignment horizontal="right"/>
    </xf>
    <xf numFmtId="37" fontId="165" fillId="0" borderId="0">
      <alignment horizontal="right"/>
    </xf>
    <xf numFmtId="0" fontId="165" fillId="0" borderId="0">
      <alignment horizontal="left" indent="5"/>
    </xf>
    <xf numFmtId="0" fontId="165" fillId="0" borderId="0">
      <alignment horizontal="left" indent="6"/>
    </xf>
    <xf numFmtId="0" fontId="165" fillId="0" borderId="0">
      <alignment horizontal="left" indent="1"/>
    </xf>
    <xf numFmtId="0" fontId="165" fillId="0" borderId="0">
      <alignment horizontal="left" indent="2"/>
    </xf>
    <xf numFmtId="0" fontId="165" fillId="0" borderId="0">
      <alignment horizontal="left" indent="3"/>
    </xf>
    <xf numFmtId="0" fontId="165" fillId="0" borderId="0">
      <alignment horizontal="left" indent="4"/>
    </xf>
    <xf numFmtId="0" fontId="181" fillId="0" borderId="0">
      <alignment horizontal="left"/>
    </xf>
    <xf numFmtId="274" fontId="181" fillId="0" borderId="0">
      <alignment horizontal="right"/>
    </xf>
    <xf numFmtId="39" fontId="181" fillId="0" borderId="0">
      <alignment horizontal="right"/>
    </xf>
    <xf numFmtId="37" fontId="181" fillId="0" borderId="0">
      <alignment horizontal="right"/>
    </xf>
    <xf numFmtId="49" fontId="181" fillId="0" borderId="0">
      <alignment horizontal="lef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220" fillId="0" borderId="0" applyBorder="0" applyProtection="0">
      <alignment vertical="center"/>
    </xf>
    <xf numFmtId="0" fontId="168" fillId="0" borderId="0">
      <alignment horizontal="centerContinuous"/>
    </xf>
    <xf numFmtId="0" fontId="221" fillId="0" borderId="0">
      <alignment horizontal="centerContinuous"/>
    </xf>
    <xf numFmtId="0" fontId="173" fillId="0" borderId="0">
      <alignment horizontal="centerContinuous"/>
    </xf>
    <xf numFmtId="0" fontId="222" fillId="0" borderId="0">
      <alignment horizontal="centerContinuous"/>
    </xf>
    <xf numFmtId="0" fontId="116" fillId="0" borderId="24" applyBorder="0" applyProtection="0">
      <alignment horizontal="right" vertical="center"/>
    </xf>
    <xf numFmtId="0" fontId="223" fillId="67" borderId="0" applyBorder="0" applyProtection="0">
      <alignment horizontal="centerContinuous" vertical="center"/>
    </xf>
    <xf numFmtId="0" fontId="223" fillId="68" borderId="24" applyBorder="0" applyProtection="0">
      <alignment horizontal="centerContinuous" vertical="center"/>
    </xf>
    <xf numFmtId="0" fontId="56" fillId="0" borderId="0">
      <alignment horizontal="left"/>
    </xf>
    <xf numFmtId="0" fontId="180" fillId="0" borderId="0">
      <alignment horizontal="left"/>
    </xf>
    <xf numFmtId="0" fontId="165" fillId="0" borderId="0">
      <alignment horizontal="left"/>
    </xf>
    <xf numFmtId="0" fontId="181" fillId="0" borderId="0">
      <alignment horizontal="left"/>
    </xf>
    <xf numFmtId="0" fontId="224" fillId="0" borderId="0" applyFill="0" applyBorder="0" applyProtection="0">
      <alignment horizontal="left"/>
    </xf>
    <xf numFmtId="0" fontId="185" fillId="0" borderId="40" applyFill="0" applyBorder="0" applyProtection="0">
      <alignment horizontal="left" vertical="top"/>
    </xf>
    <xf numFmtId="0" fontId="225" fillId="69" borderId="0"/>
    <xf numFmtId="0" fontId="57" fillId="0" borderId="0" applyNumberFormat="0" applyBorder="0" applyAlignment="0">
      <alignment horizontal="centerContinuous" vertical="center"/>
    </xf>
    <xf numFmtId="49" fontId="116" fillId="0" borderId="0"/>
    <xf numFmtId="49" fontId="70" fillId="0" borderId="0" applyFill="0" applyBorder="0" applyAlignment="0"/>
    <xf numFmtId="306" fontId="56" fillId="0" borderId="0" applyFill="0" applyBorder="0" applyAlignment="0"/>
    <xf numFmtId="307" fontId="56" fillId="0" borderId="0" applyFill="0" applyBorder="0" applyAlignment="0"/>
    <xf numFmtId="0" fontId="83" fillId="0" borderId="0"/>
    <xf numFmtId="0" fontId="82" fillId="0" borderId="0"/>
    <xf numFmtId="0" fontId="56" fillId="0" borderId="0" applyFont="0" applyFill="0" applyBorder="0" applyAlignment="0" applyProtection="0"/>
    <xf numFmtId="0" fontId="226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0" fontId="227" fillId="0" borderId="0"/>
    <xf numFmtId="0" fontId="179" fillId="0" borderId="0" applyNumberFormat="0"/>
    <xf numFmtId="0" fontId="228" fillId="0" borderId="0" applyFill="0" applyBorder="0" applyProtection="0">
      <alignment horizontal="centerContinuous" vertical="center"/>
    </xf>
    <xf numFmtId="0" fontId="84" fillId="52" borderId="0" applyFill="0" applyBorder="0" applyProtection="0">
      <alignment horizontal="center" vertical="center"/>
    </xf>
    <xf numFmtId="0" fontId="139" fillId="0" borderId="71" applyNumberFormat="0" applyFill="0" applyAlignment="0" applyProtection="0"/>
    <xf numFmtId="0" fontId="229" fillId="0" borderId="0">
      <alignment horizontal="fill"/>
    </xf>
    <xf numFmtId="37" fontId="165" fillId="70" borderId="0" applyNumberFormat="0" applyBorder="0" applyAlignment="0" applyProtection="0"/>
    <xf numFmtId="37" fontId="165" fillId="0" borderId="0"/>
    <xf numFmtId="3" fontId="230" fillId="0" borderId="63" applyProtection="0"/>
    <xf numFmtId="308" fontId="139" fillId="0" borderId="0" applyFont="0" applyFill="0" applyBorder="0" applyAlignment="0" applyProtection="0"/>
    <xf numFmtId="0" fontId="231" fillId="0" borderId="0"/>
    <xf numFmtId="200" fontId="54" fillId="0" borderId="0" applyFont="0" applyFill="0" applyBorder="0" applyAlignment="0" applyProtection="0"/>
    <xf numFmtId="199" fontId="54" fillId="0" borderId="0" applyFont="0" applyFill="0" applyBorder="0" applyAlignment="0" applyProtection="0"/>
    <xf numFmtId="194" fontId="81" fillId="0" borderId="0">
      <protection locked="0"/>
    </xf>
    <xf numFmtId="309" fontId="56" fillId="0" borderId="0" applyFont="0" applyFill="0" applyBorder="0" applyAlignment="0" applyProtection="0"/>
    <xf numFmtId="310" fontId="56" fillId="0" borderId="0" applyFont="0" applyFill="0" applyBorder="0" applyAlignment="0" applyProtection="0"/>
    <xf numFmtId="0" fontId="232" fillId="0" borderId="0" applyNumberFormat="0" applyFont="0" applyFill="0" applyBorder="0" applyProtection="0">
      <alignment horizontal="center" vertical="center" wrapText="1"/>
    </xf>
    <xf numFmtId="181" fontId="58" fillId="0" borderId="0" applyFont="0" applyFill="0" applyBorder="0" applyAlignment="0" applyProtection="0"/>
    <xf numFmtId="311" fontId="116" fillId="0" borderId="0" applyFont="0" applyFill="0" applyBorder="0" applyAlignment="0" applyProtection="0"/>
    <xf numFmtId="312" fontId="116" fillId="0" borderId="0" applyFont="0" applyFill="0" applyBorder="0" applyAlignment="0" applyProtection="0"/>
    <xf numFmtId="313" fontId="116" fillId="0" borderId="0" applyFont="0" applyFill="0" applyBorder="0" applyAlignment="0" applyProtection="0"/>
    <xf numFmtId="314" fontId="116" fillId="0" borderId="0" applyFont="0" applyFill="0" applyBorder="0" applyAlignment="0" applyProtection="0"/>
    <xf numFmtId="315" fontId="116" fillId="0" borderId="0" applyFont="0" applyFill="0" applyBorder="0" applyAlignment="0" applyProtection="0"/>
    <xf numFmtId="316" fontId="116" fillId="0" borderId="0" applyFont="0" applyFill="0" applyBorder="0" applyAlignment="0" applyProtection="0"/>
    <xf numFmtId="317" fontId="116" fillId="0" borderId="0" applyFont="0" applyFill="0" applyBorder="0" applyAlignment="0" applyProtection="0"/>
    <xf numFmtId="318" fontId="116" fillId="0" borderId="0" applyFont="0" applyFill="0" applyBorder="0" applyAlignment="0" applyProtection="0"/>
    <xf numFmtId="182" fontId="56" fillId="0" borderId="0" applyFont="0" applyFill="0" applyBorder="0" applyAlignment="0" applyProtection="0"/>
    <xf numFmtId="240" fontId="142" fillId="0" borderId="0" applyFont="0" applyFill="0" applyBorder="0" applyAlignment="0" applyProtection="0"/>
    <xf numFmtId="319" fontId="233" fillId="0" borderId="0" applyFont="0" applyFill="0" applyBorder="0" applyAlignment="0" applyProtection="0"/>
    <xf numFmtId="320" fontId="233" fillId="0" borderId="0" applyFont="0" applyFill="0" applyBorder="0" applyAlignment="0" applyProtection="0"/>
    <xf numFmtId="37" fontId="58" fillId="0" borderId="0"/>
    <xf numFmtId="0" fontId="233" fillId="0" borderId="0" applyFont="0" applyFill="0" applyBorder="0" applyAlignment="0" applyProtection="0"/>
    <xf numFmtId="0" fontId="233" fillId="0" borderId="0" applyFont="0" applyFill="0" applyBorder="0" applyAlignment="0" applyProtection="0"/>
    <xf numFmtId="40" fontId="234" fillId="0" borderId="0" applyFont="0" applyFill="0" applyBorder="0" applyAlignment="0" applyProtection="0"/>
    <xf numFmtId="9" fontId="235" fillId="0" borderId="0" applyFont="0" applyFill="0" applyBorder="0" applyAlignment="0" applyProtection="0"/>
    <xf numFmtId="3" fontId="236" fillId="0" borderId="67" applyFont="0" applyFill="0" applyProtection="0">
      <alignment vertical="center"/>
    </xf>
    <xf numFmtId="181" fontId="235" fillId="0" borderId="0" applyFont="0" applyFill="0" applyBorder="0" applyAlignment="0" applyProtection="0"/>
    <xf numFmtId="223" fontId="235" fillId="0" borderId="0" applyFont="0" applyFill="0" applyBorder="0" applyAlignment="0" applyProtection="0"/>
    <xf numFmtId="232" fontId="235" fillId="0" borderId="0" applyFont="0" applyFill="0" applyBorder="0" applyAlignment="0" applyProtection="0"/>
    <xf numFmtId="0" fontId="235" fillId="0" borderId="0"/>
    <xf numFmtId="0" fontId="181" fillId="0" borderId="0"/>
    <xf numFmtId="41" fontId="11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6" fillId="28" borderId="30" applyNumberFormat="0" applyFont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41" fontId="34" fillId="0" borderId="0" xfId="63" applyFont="1" applyFill="1">
      <alignment vertical="center"/>
    </xf>
    <xf numFmtId="0" fontId="34" fillId="0" borderId="0" xfId="0" applyFont="1" applyFill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5" fillId="0" borderId="0" xfId="0" applyFont="1" applyFill="1">
      <alignment vertical="center"/>
    </xf>
    <xf numFmtId="0" fontId="35" fillId="0" borderId="14" xfId="0" applyFont="1" applyFill="1" applyBorder="1">
      <alignment vertical="center"/>
    </xf>
    <xf numFmtId="0" fontId="35" fillId="0" borderId="15" xfId="0" applyFont="1" applyFill="1" applyBorder="1">
      <alignment vertical="center"/>
    </xf>
    <xf numFmtId="176" fontId="34" fillId="0" borderId="11" xfId="63" applyNumberFormat="1" applyFont="1" applyFill="1" applyBorder="1">
      <alignment vertical="center"/>
    </xf>
    <xf numFmtId="176" fontId="34" fillId="0" borderId="1" xfId="63" applyNumberFormat="1" applyFont="1" applyFill="1" applyBorder="1">
      <alignment vertical="center"/>
    </xf>
    <xf numFmtId="0" fontId="34" fillId="0" borderId="20" xfId="0" applyFont="1" applyFill="1" applyBorder="1">
      <alignment vertical="center"/>
    </xf>
    <xf numFmtId="41" fontId="34" fillId="0" borderId="1" xfId="63" applyFont="1" applyFill="1" applyBorder="1">
      <alignment vertical="center"/>
    </xf>
    <xf numFmtId="0" fontId="34" fillId="0" borderId="11" xfId="0" applyFont="1" applyFill="1" applyBorder="1">
      <alignment vertical="center"/>
    </xf>
    <xf numFmtId="41" fontId="34" fillId="0" borderId="11" xfId="63" applyFont="1" applyFill="1" applyBorder="1">
      <alignment vertical="center"/>
    </xf>
    <xf numFmtId="0" fontId="55" fillId="0" borderId="13" xfId="264" applyNumberFormat="1" applyFont="1" applyFill="1" applyBorder="1" applyAlignment="1">
      <alignment horizontal="left"/>
    </xf>
    <xf numFmtId="0" fontId="55" fillId="0" borderId="14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176" fontId="34" fillId="0" borderId="16" xfId="63" applyNumberFormat="1" applyFont="1" applyFill="1" applyBorder="1">
      <alignment vertical="center"/>
    </xf>
    <xf numFmtId="176" fontId="34" fillId="0" borderId="17" xfId="63" applyNumberFormat="1" applyFont="1" applyFill="1" applyBorder="1">
      <alignment vertical="center"/>
    </xf>
    <xf numFmtId="0" fontId="55" fillId="0" borderId="6" xfId="265" applyFont="1" applyFill="1" applyBorder="1"/>
    <xf numFmtId="0" fontId="55" fillId="0" borderId="7" xfId="265" applyFont="1" applyFill="1" applyBorder="1"/>
    <xf numFmtId="0" fontId="34" fillId="0" borderId="7" xfId="0" applyFont="1" applyFill="1" applyBorder="1">
      <alignment vertical="center"/>
    </xf>
    <xf numFmtId="0" fontId="34" fillId="0" borderId="8" xfId="0" applyFont="1" applyFill="1" applyBorder="1">
      <alignment vertical="center"/>
    </xf>
    <xf numFmtId="176" fontId="34" fillId="0" borderId="12" xfId="63" applyNumberFormat="1" applyFont="1" applyFill="1" applyBorder="1">
      <alignment vertical="center"/>
    </xf>
    <xf numFmtId="176" fontId="34" fillId="0" borderId="2" xfId="63" applyNumberFormat="1" applyFont="1" applyFill="1" applyBorder="1">
      <alignment vertical="center"/>
    </xf>
    <xf numFmtId="0" fontId="34" fillId="0" borderId="9" xfId="0" applyFont="1" applyFill="1" applyBorder="1">
      <alignment vertical="center"/>
    </xf>
    <xf numFmtId="0" fontId="34" fillId="0" borderId="12" xfId="0" applyFont="1" applyFill="1" applyBorder="1">
      <alignment vertical="center"/>
    </xf>
    <xf numFmtId="0" fontId="34" fillId="0" borderId="21" xfId="0" applyFont="1" applyFill="1" applyBorder="1">
      <alignment vertical="center"/>
    </xf>
    <xf numFmtId="0" fontId="34" fillId="0" borderId="10" xfId="0" applyFont="1" applyFill="1" applyBorder="1">
      <alignment vertical="center"/>
    </xf>
    <xf numFmtId="41" fontId="34" fillId="0" borderId="12" xfId="63" applyFont="1" applyFill="1" applyBorder="1">
      <alignment vertical="center"/>
    </xf>
    <xf numFmtId="41" fontId="34" fillId="0" borderId="2" xfId="63" applyFont="1" applyFill="1" applyBorder="1">
      <alignment vertical="center"/>
    </xf>
    <xf numFmtId="0" fontId="34" fillId="0" borderId="0" xfId="0" quotePrefix="1" applyFont="1" applyFill="1">
      <alignment vertical="center"/>
    </xf>
    <xf numFmtId="0" fontId="34" fillId="0" borderId="0" xfId="0" applyFont="1" applyFill="1" applyAlignment="1">
      <alignment horizontal="left" vertical="center"/>
    </xf>
    <xf numFmtId="3" fontId="34" fillId="0" borderId="0" xfId="0" quotePrefix="1" applyNumberFormat="1" applyFont="1" applyFill="1">
      <alignment vertical="center"/>
    </xf>
    <xf numFmtId="3" fontId="237" fillId="0" borderId="0" xfId="0" applyNumberFormat="1" applyFont="1" applyFill="1">
      <alignment vertical="center"/>
    </xf>
    <xf numFmtId="3" fontId="34" fillId="0" borderId="0" xfId="0" applyNumberFormat="1" applyFont="1" applyFill="1">
      <alignment vertical="center"/>
    </xf>
    <xf numFmtId="0" fontId="34" fillId="0" borderId="0" xfId="0" applyFont="1" applyFill="1" applyBorder="1">
      <alignment vertical="center"/>
    </xf>
    <xf numFmtId="41" fontId="34" fillId="0" borderId="0" xfId="63" applyFont="1" applyFill="1" applyBorder="1">
      <alignment vertical="center"/>
    </xf>
    <xf numFmtId="176" fontId="53" fillId="0" borderId="1" xfId="63" applyNumberFormat="1" applyFont="1" applyFill="1" applyBorder="1">
      <alignment vertical="center"/>
    </xf>
    <xf numFmtId="41" fontId="26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4" fillId="0" borderId="16" xfId="0" applyFont="1" applyFill="1" applyBorder="1">
      <alignment vertical="center"/>
    </xf>
    <xf numFmtId="0" fontId="34" fillId="0" borderId="19" xfId="0" applyFont="1" applyFill="1" applyBorder="1">
      <alignment vertical="center"/>
    </xf>
    <xf numFmtId="0" fontId="34" fillId="0" borderId="25" xfId="0" applyFont="1" applyFill="1" applyBorder="1">
      <alignment vertical="center"/>
    </xf>
    <xf numFmtId="41" fontId="34" fillId="0" borderId="16" xfId="63" applyFont="1" applyFill="1" applyBorder="1">
      <alignment vertical="center"/>
    </xf>
    <xf numFmtId="41" fontId="34" fillId="0" borderId="17" xfId="63" applyFont="1" applyFill="1" applyBorder="1">
      <alignment vertical="center"/>
    </xf>
    <xf numFmtId="41" fontId="34" fillId="0" borderId="11" xfId="63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49" fontId="35" fillId="0" borderId="0" xfId="0" applyNumberFormat="1" applyFont="1" applyFill="1">
      <alignment vertical="center"/>
    </xf>
    <xf numFmtId="0" fontId="238" fillId="0" borderId="0" xfId="0" applyFont="1" applyFill="1">
      <alignment vertical="center"/>
    </xf>
    <xf numFmtId="49" fontId="34" fillId="0" borderId="0" xfId="0" applyNumberFormat="1" applyFont="1" applyFill="1">
      <alignment vertical="center"/>
    </xf>
    <xf numFmtId="0" fontId="26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4" fillId="71" borderId="22" xfId="0" applyFont="1" applyFill="1" applyBorder="1" applyAlignment="1">
      <alignment horizontal="center" vertical="center"/>
    </xf>
    <xf numFmtId="0" fontId="34" fillId="71" borderId="23" xfId="0" applyFont="1" applyFill="1" applyBorder="1" applyAlignment="1">
      <alignment horizontal="center" vertical="center"/>
    </xf>
    <xf numFmtId="41" fontId="34" fillId="71" borderId="13" xfId="63" applyFont="1" applyFill="1" applyBorder="1" applyAlignment="1">
      <alignment horizontal="center" vertical="center"/>
    </xf>
    <xf numFmtId="41" fontId="34" fillId="71" borderId="15" xfId="63" applyFont="1" applyFill="1" applyBorder="1" applyAlignment="1">
      <alignment horizontal="center" vertical="center"/>
    </xf>
    <xf numFmtId="0" fontId="34" fillId="71" borderId="26" xfId="0" applyFont="1" applyFill="1" applyBorder="1" applyAlignment="1">
      <alignment horizontal="center" vertical="center"/>
    </xf>
    <xf numFmtId="0" fontId="34" fillId="71" borderId="27" xfId="0" applyFont="1" applyFill="1" applyBorder="1" applyAlignment="1">
      <alignment horizontal="center" vertical="center"/>
    </xf>
    <xf numFmtId="0" fontId="34" fillId="71" borderId="28" xfId="0" applyFont="1" applyFill="1" applyBorder="1" applyAlignment="1">
      <alignment horizontal="center" vertical="center"/>
    </xf>
    <xf numFmtId="41" fontId="26" fillId="0" borderId="0" xfId="63" applyFont="1" applyFill="1" applyAlignment="1">
      <alignment horizontal="center" vertical="center"/>
    </xf>
  </cellXfs>
  <cellStyles count="3377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321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B2" s="58" t="s">
        <v>383</v>
      </c>
      <c r="C2" s="58"/>
      <c r="D2" s="58"/>
      <c r="E2" s="58"/>
      <c r="F2" s="58"/>
      <c r="G2" s="58"/>
      <c r="H2" s="58"/>
      <c r="I2" s="58"/>
      <c r="J2" s="58"/>
    </row>
    <row r="3" spans="1:10" ht="15" customHeight="1">
      <c r="B3" s="56"/>
      <c r="C3" s="56"/>
      <c r="D3" s="56"/>
      <c r="E3" s="56"/>
      <c r="F3" s="56"/>
      <c r="G3" s="56"/>
      <c r="H3" s="44"/>
      <c r="I3" s="56"/>
      <c r="J3" s="44"/>
    </row>
    <row r="4" spans="1:10" ht="15" customHeight="1">
      <c r="B4" s="57" t="s">
        <v>439</v>
      </c>
      <c r="C4" s="57"/>
      <c r="D4" s="57"/>
      <c r="E4" s="57"/>
      <c r="F4" s="57"/>
      <c r="G4" s="57"/>
      <c r="H4" s="57"/>
      <c r="I4" s="57"/>
      <c r="J4" s="57"/>
    </row>
    <row r="5" spans="1:10" ht="15" customHeight="1">
      <c r="B5" s="57" t="s">
        <v>440</v>
      </c>
      <c r="C5" s="57"/>
      <c r="D5" s="57"/>
      <c r="E5" s="57"/>
      <c r="F5" s="57"/>
      <c r="G5" s="57"/>
      <c r="H5" s="57"/>
      <c r="I5" s="57"/>
      <c r="J5" s="57"/>
    </row>
    <row r="6" spans="1:10" ht="15" customHeight="1">
      <c r="B6" s="2" t="s">
        <v>436</v>
      </c>
      <c r="G6" s="37"/>
      <c r="H6" s="37"/>
      <c r="I6" s="37"/>
      <c r="J6" s="45" t="s">
        <v>302</v>
      </c>
    </row>
    <row r="7" spans="1:10" ht="15" customHeight="1">
      <c r="A7" s="53"/>
      <c r="B7" s="59" t="s">
        <v>64</v>
      </c>
      <c r="C7" s="60"/>
      <c r="D7" s="60"/>
      <c r="E7" s="60"/>
      <c r="F7" s="60"/>
      <c r="G7" s="61" t="s">
        <v>437</v>
      </c>
      <c r="H7" s="62"/>
      <c r="I7" s="61" t="s">
        <v>387</v>
      </c>
      <c r="J7" s="62"/>
    </row>
    <row r="8" spans="1:10" ht="15" customHeight="1">
      <c r="B8" s="46" t="s">
        <v>65</v>
      </c>
      <c r="C8" s="47"/>
      <c r="D8" s="47"/>
      <c r="E8" s="47"/>
      <c r="F8" s="48"/>
      <c r="G8" s="49" t="s">
        <v>1</v>
      </c>
      <c r="H8" s="50" t="s">
        <v>1</v>
      </c>
      <c r="I8" s="49" t="s">
        <v>1</v>
      </c>
      <c r="J8" s="50" t="s">
        <v>1</v>
      </c>
    </row>
    <row r="9" spans="1:10" ht="15" customHeight="1">
      <c r="B9" s="14" t="s">
        <v>414</v>
      </c>
      <c r="C9" s="12"/>
      <c r="D9" s="12"/>
      <c r="E9" s="12"/>
      <c r="F9" s="30"/>
      <c r="G9" s="15" t="s">
        <v>1</v>
      </c>
      <c r="H9" s="13">
        <f>SUM(H10,H21)</f>
        <v>181174268810</v>
      </c>
      <c r="I9" s="15" t="s">
        <v>1</v>
      </c>
      <c r="J9" s="13">
        <f>SUM(J10,J21)</f>
        <v>83634685193</v>
      </c>
    </row>
    <row r="10" spans="1:10" ht="15" customHeight="1">
      <c r="B10" s="14"/>
      <c r="C10" s="12" t="s">
        <v>66</v>
      </c>
      <c r="D10" s="12"/>
      <c r="E10" s="12"/>
      <c r="F10" s="30"/>
      <c r="G10" s="15" t="s">
        <v>1</v>
      </c>
      <c r="H10" s="13">
        <f>SUM(G11:G18)</f>
        <v>21868780877</v>
      </c>
      <c r="I10" s="15" t="s">
        <v>1</v>
      </c>
      <c r="J10" s="13">
        <f>SUM(I11:I18)</f>
        <v>24829226723</v>
      </c>
    </row>
    <row r="11" spans="1:10" ht="15" customHeight="1">
      <c r="B11" s="14"/>
      <c r="C11" s="12"/>
      <c r="D11" s="12" t="s">
        <v>67</v>
      </c>
      <c r="E11" s="12"/>
      <c r="F11" s="30"/>
      <c r="G11" s="15">
        <v>2492210</v>
      </c>
      <c r="H11" s="13"/>
      <c r="I11" s="15">
        <v>1918180</v>
      </c>
      <c r="J11" s="13"/>
    </row>
    <row r="12" spans="1:10" ht="15" customHeight="1">
      <c r="B12" s="14"/>
      <c r="C12" s="12"/>
      <c r="D12" s="12" t="s">
        <v>335</v>
      </c>
      <c r="E12" s="12"/>
      <c r="F12" s="30"/>
      <c r="G12" s="15">
        <v>649227715</v>
      </c>
      <c r="H12" s="13"/>
      <c r="I12" s="15">
        <v>637416770</v>
      </c>
      <c r="J12" s="13"/>
    </row>
    <row r="13" spans="1:10" ht="15" customHeight="1">
      <c r="B13" s="14"/>
      <c r="C13" s="12"/>
      <c r="D13" s="12" t="s">
        <v>336</v>
      </c>
      <c r="E13" s="12"/>
      <c r="F13" s="30"/>
      <c r="G13" s="15">
        <v>517060952</v>
      </c>
      <c r="H13" s="13"/>
      <c r="I13" s="15">
        <v>507538351</v>
      </c>
      <c r="J13" s="13"/>
    </row>
    <row r="14" spans="1:10" ht="15" customHeight="1">
      <c r="B14" s="14"/>
      <c r="C14" s="12"/>
      <c r="D14" s="12" t="s">
        <v>337</v>
      </c>
      <c r="E14" s="12"/>
      <c r="F14" s="30"/>
      <c r="G14" s="15"/>
      <c r="H14" s="13"/>
      <c r="I14" s="15"/>
      <c r="J14" s="13"/>
    </row>
    <row r="15" spans="1:10" ht="15" customHeight="1">
      <c r="B15" s="14"/>
      <c r="C15" s="12"/>
      <c r="D15" s="12" t="s">
        <v>402</v>
      </c>
      <c r="E15" s="12"/>
      <c r="F15" s="30"/>
      <c r="G15" s="15">
        <v>20700000000</v>
      </c>
      <c r="H15" s="13"/>
      <c r="I15" s="15">
        <v>8200000000</v>
      </c>
      <c r="J15" s="13"/>
    </row>
    <row r="16" spans="1:10" ht="15" customHeight="1">
      <c r="B16" s="14"/>
      <c r="C16" s="12"/>
      <c r="D16" s="12" t="s">
        <v>427</v>
      </c>
      <c r="E16" s="12"/>
      <c r="F16" s="30"/>
      <c r="G16" s="15"/>
      <c r="H16" s="13"/>
      <c r="I16" s="15"/>
      <c r="J16" s="13"/>
    </row>
    <row r="17" spans="2:10" ht="15" customHeight="1">
      <c r="B17" s="14"/>
      <c r="C17" s="12"/>
      <c r="D17" s="12" t="s">
        <v>428</v>
      </c>
      <c r="E17" s="12"/>
      <c r="F17" s="30"/>
      <c r="G17" s="15"/>
      <c r="H17" s="13"/>
      <c r="I17" s="15">
        <v>15482353422</v>
      </c>
      <c r="J17" s="13"/>
    </row>
    <row r="18" spans="2:10" ht="15" customHeight="1">
      <c r="B18" s="14"/>
      <c r="C18" s="12"/>
      <c r="D18" s="12" t="s">
        <v>429</v>
      </c>
      <c r="E18" s="12"/>
      <c r="F18" s="30"/>
      <c r="G18" s="15">
        <f>SUM(G19:G20)</f>
        <v>0</v>
      </c>
      <c r="H18" s="13" t="s">
        <v>1</v>
      </c>
      <c r="I18" s="15">
        <f>SUM(I19:I20)</f>
        <v>0</v>
      </c>
      <c r="J18" s="13" t="s">
        <v>1</v>
      </c>
    </row>
    <row r="19" spans="2:10" ht="15" customHeight="1">
      <c r="B19" s="14"/>
      <c r="C19" s="12"/>
      <c r="D19" s="12"/>
      <c r="E19" s="12" t="s">
        <v>68</v>
      </c>
      <c r="F19" s="30"/>
      <c r="G19" s="15"/>
      <c r="H19" s="13"/>
      <c r="I19" s="15"/>
      <c r="J19" s="13"/>
    </row>
    <row r="20" spans="2:10" ht="15" customHeight="1">
      <c r="B20" s="14"/>
      <c r="C20" s="12"/>
      <c r="D20" s="12"/>
      <c r="E20" s="12" t="s">
        <v>69</v>
      </c>
      <c r="F20" s="30"/>
      <c r="G20" s="15"/>
      <c r="H20" s="13"/>
      <c r="I20" s="15"/>
      <c r="J20" s="13"/>
    </row>
    <row r="21" spans="2:10" ht="15" customHeight="1">
      <c r="B21" s="14"/>
      <c r="C21" s="12" t="s">
        <v>70</v>
      </c>
      <c r="D21" s="12"/>
      <c r="E21" s="12"/>
      <c r="F21" s="30"/>
      <c r="G21" s="15" t="s">
        <v>1</v>
      </c>
      <c r="H21" s="13">
        <f>SUM(G22,G25,G27,G28,G35,G36,G37,G38,G51)</f>
        <v>159305487933</v>
      </c>
      <c r="I21" s="15" t="s">
        <v>1</v>
      </c>
      <c r="J21" s="13">
        <f>SUM(I22,I25,I27,I28,I35,I36,I37,I38,I51)</f>
        <v>58805458470</v>
      </c>
    </row>
    <row r="22" spans="2:10" ht="15" customHeight="1">
      <c r="B22" s="14"/>
      <c r="C22" s="12"/>
      <c r="D22" s="12" t="s">
        <v>71</v>
      </c>
      <c r="E22" s="12"/>
      <c r="F22" s="30"/>
      <c r="G22" s="51">
        <f>SUM(G23:G24)</f>
        <v>0</v>
      </c>
      <c r="H22" s="13" t="s">
        <v>1</v>
      </c>
      <c r="I22" s="51">
        <f>SUM(I23:I24)</f>
        <v>0</v>
      </c>
      <c r="J22" s="13" t="s">
        <v>1</v>
      </c>
    </row>
    <row r="23" spans="2:10" ht="15" customHeight="1">
      <c r="B23" s="14"/>
      <c r="C23" s="12"/>
      <c r="D23" s="12"/>
      <c r="E23" s="12" t="s">
        <v>236</v>
      </c>
      <c r="F23" s="30"/>
      <c r="G23" s="51"/>
      <c r="H23" s="13"/>
      <c r="I23" s="51"/>
      <c r="J23" s="13"/>
    </row>
    <row r="24" spans="2:10" ht="15" customHeight="1">
      <c r="B24" s="14"/>
      <c r="C24" s="12"/>
      <c r="D24" s="12"/>
      <c r="E24" s="12" t="s">
        <v>339</v>
      </c>
      <c r="F24" s="30"/>
      <c r="G24" s="51"/>
      <c r="H24" s="13"/>
      <c r="I24" s="51"/>
      <c r="J24" s="13"/>
    </row>
    <row r="25" spans="2:10" ht="15" customHeight="1">
      <c r="B25" s="14"/>
      <c r="C25" s="12"/>
      <c r="D25" s="12" t="s">
        <v>72</v>
      </c>
      <c r="E25" s="12"/>
      <c r="F25" s="30"/>
      <c r="G25" s="15">
        <f>G26</f>
        <v>49099001421</v>
      </c>
      <c r="H25" s="13" t="s">
        <v>1</v>
      </c>
      <c r="I25" s="15">
        <f>I26</f>
        <v>607874749</v>
      </c>
      <c r="J25" s="13" t="s">
        <v>1</v>
      </c>
    </row>
    <row r="26" spans="2:10" ht="15" customHeight="1">
      <c r="B26" s="14"/>
      <c r="C26" s="12"/>
      <c r="D26" s="12"/>
      <c r="E26" s="12" t="s">
        <v>73</v>
      </c>
      <c r="F26" s="30"/>
      <c r="G26" s="15">
        <v>49099001421</v>
      </c>
      <c r="H26" s="13"/>
      <c r="I26" s="15">
        <v>607874749</v>
      </c>
      <c r="J26" s="13"/>
    </row>
    <row r="27" spans="2:10" ht="15" customHeight="1">
      <c r="B27" s="14"/>
      <c r="C27" s="12"/>
      <c r="D27" s="12" t="s">
        <v>222</v>
      </c>
      <c r="E27" s="12"/>
      <c r="F27" s="30"/>
      <c r="G27" s="15">
        <v>21860270000</v>
      </c>
      <c r="H27" s="13" t="s">
        <v>1</v>
      </c>
      <c r="I27" s="15"/>
      <c r="J27" s="13" t="s">
        <v>1</v>
      </c>
    </row>
    <row r="28" spans="2:10" ht="15" customHeight="1">
      <c r="B28" s="14"/>
      <c r="C28" s="12"/>
      <c r="D28" s="12" t="s">
        <v>223</v>
      </c>
      <c r="E28" s="12"/>
      <c r="F28" s="30"/>
      <c r="G28" s="15">
        <f>SUM(G29,G32)</f>
        <v>39954576426</v>
      </c>
      <c r="H28" s="13" t="s">
        <v>1</v>
      </c>
      <c r="I28" s="15">
        <f>SUM(I29,I32)</f>
        <v>34328725320</v>
      </c>
      <c r="J28" s="13" t="s">
        <v>1</v>
      </c>
    </row>
    <row r="29" spans="2:10" ht="15" customHeight="1">
      <c r="B29" s="14"/>
      <c r="C29" s="12"/>
      <c r="D29" s="12"/>
      <c r="E29" s="12" t="s">
        <v>75</v>
      </c>
      <c r="F29" s="30"/>
      <c r="G29" s="15">
        <f>SUM(G30:G31)</f>
        <v>11325438208</v>
      </c>
      <c r="H29" s="13" t="s">
        <v>1</v>
      </c>
      <c r="I29" s="15">
        <f>SUM(I30:I31)</f>
        <v>13068320787</v>
      </c>
      <c r="J29" s="13" t="s">
        <v>1</v>
      </c>
    </row>
    <row r="30" spans="2:10" ht="15" customHeight="1">
      <c r="B30" s="14"/>
      <c r="C30" s="12"/>
      <c r="D30" s="12"/>
      <c r="E30" s="12"/>
      <c r="F30" s="30" t="s">
        <v>261</v>
      </c>
      <c r="G30" s="15">
        <v>4558597186</v>
      </c>
      <c r="H30" s="13"/>
      <c r="I30" s="15">
        <v>3796586079</v>
      </c>
      <c r="J30" s="13"/>
    </row>
    <row r="31" spans="2:10" ht="15" customHeight="1">
      <c r="B31" s="14"/>
      <c r="C31" s="12"/>
      <c r="D31" s="12"/>
      <c r="E31" s="12"/>
      <c r="F31" s="30" t="s">
        <v>262</v>
      </c>
      <c r="G31" s="15">
        <v>6766841022</v>
      </c>
      <c r="H31" s="13"/>
      <c r="I31" s="15">
        <v>9271734708</v>
      </c>
      <c r="J31" s="13"/>
    </row>
    <row r="32" spans="2:10" ht="15" customHeight="1">
      <c r="B32" s="14"/>
      <c r="C32" s="12"/>
      <c r="D32" s="12"/>
      <c r="E32" s="12" t="s">
        <v>76</v>
      </c>
      <c r="F32" s="30"/>
      <c r="G32" s="15">
        <f>SUM(G33:G34)</f>
        <v>28629138218</v>
      </c>
      <c r="H32" s="13" t="s">
        <v>1</v>
      </c>
      <c r="I32" s="15">
        <f>SUM(I33:I34)</f>
        <v>21260404533</v>
      </c>
      <c r="J32" s="13" t="s">
        <v>1</v>
      </c>
    </row>
    <row r="33" spans="2:10" ht="15" customHeight="1">
      <c r="B33" s="14"/>
      <c r="C33" s="12"/>
      <c r="D33" s="12"/>
      <c r="E33" s="12"/>
      <c r="F33" s="30" t="s">
        <v>77</v>
      </c>
      <c r="G33" s="15">
        <v>17798749935</v>
      </c>
      <c r="H33" s="13"/>
      <c r="I33" s="15">
        <v>14800874978</v>
      </c>
      <c r="J33" s="13"/>
    </row>
    <row r="34" spans="2:10" ht="15" customHeight="1">
      <c r="B34" s="14"/>
      <c r="C34" s="12"/>
      <c r="D34" s="12"/>
      <c r="E34" s="12"/>
      <c r="F34" s="30" t="s">
        <v>78</v>
      </c>
      <c r="G34" s="15">
        <v>10830388283</v>
      </c>
      <c r="H34" s="13"/>
      <c r="I34" s="15">
        <v>6459529555</v>
      </c>
      <c r="J34" s="13"/>
    </row>
    <row r="35" spans="2:10" ht="15" customHeight="1">
      <c r="B35" s="14"/>
      <c r="C35" s="12"/>
      <c r="D35" s="12" t="s">
        <v>224</v>
      </c>
      <c r="E35" s="12"/>
      <c r="F35" s="30"/>
      <c r="G35" s="15">
        <v>1414939180</v>
      </c>
      <c r="H35" s="13"/>
      <c r="I35" s="15">
        <v>668591560</v>
      </c>
      <c r="J35" s="13"/>
    </row>
    <row r="36" spans="2:10" ht="15" customHeight="1">
      <c r="B36" s="14"/>
      <c r="C36" s="12"/>
      <c r="D36" s="12" t="s">
        <v>225</v>
      </c>
      <c r="E36" s="12"/>
      <c r="F36" s="30"/>
      <c r="G36" s="15">
        <v>23400000000</v>
      </c>
      <c r="H36" s="13"/>
      <c r="I36" s="15">
        <v>600000000</v>
      </c>
      <c r="J36" s="13"/>
    </row>
    <row r="37" spans="2:10" ht="15" customHeight="1">
      <c r="B37" s="14"/>
      <c r="C37" s="12"/>
      <c r="D37" s="12" t="s">
        <v>226</v>
      </c>
      <c r="E37" s="12"/>
      <c r="F37" s="30"/>
      <c r="G37" s="15">
        <v>29000000</v>
      </c>
      <c r="H37" s="13"/>
      <c r="I37" s="15">
        <v>29900000</v>
      </c>
      <c r="J37" s="13"/>
    </row>
    <row r="38" spans="2:10" ht="15" customHeight="1">
      <c r="B38" s="14"/>
      <c r="C38" s="12"/>
      <c r="D38" s="12" t="s">
        <v>227</v>
      </c>
      <c r="E38" s="12"/>
      <c r="F38" s="30"/>
      <c r="G38" s="15">
        <f>SUM(G39:G50)</f>
        <v>21687700906</v>
      </c>
      <c r="H38" s="13" t="s">
        <v>1</v>
      </c>
      <c r="I38" s="15">
        <f>SUM(I39:I50)</f>
        <v>20710366841</v>
      </c>
      <c r="J38" s="13" t="s">
        <v>1</v>
      </c>
    </row>
    <row r="39" spans="2:10" ht="15" customHeight="1">
      <c r="B39" s="14"/>
      <c r="C39" s="12"/>
      <c r="D39" s="12"/>
      <c r="E39" s="12" t="s">
        <v>79</v>
      </c>
      <c r="F39" s="30"/>
      <c r="G39" s="15">
        <v>6171241917</v>
      </c>
      <c r="H39" s="13"/>
      <c r="I39" s="15">
        <v>4743858896</v>
      </c>
      <c r="J39" s="13"/>
    </row>
    <row r="40" spans="2:10" ht="15" customHeight="1">
      <c r="B40" s="14"/>
      <c r="C40" s="12"/>
      <c r="D40" s="12"/>
      <c r="E40" s="12" t="s">
        <v>80</v>
      </c>
      <c r="F40" s="30"/>
      <c r="G40" s="15">
        <v>900623787</v>
      </c>
      <c r="H40" s="13"/>
      <c r="I40" s="15">
        <v>408446383</v>
      </c>
      <c r="J40" s="13"/>
    </row>
    <row r="41" spans="2:10" ht="15" customHeight="1">
      <c r="B41" s="14"/>
      <c r="C41" s="12"/>
      <c r="D41" s="12"/>
      <c r="E41" s="12" t="s">
        <v>81</v>
      </c>
      <c r="F41" s="30"/>
      <c r="G41" s="15">
        <v>672753720</v>
      </c>
      <c r="H41" s="13"/>
      <c r="I41" s="15">
        <v>386806863</v>
      </c>
      <c r="J41" s="13"/>
    </row>
    <row r="42" spans="2:10" ht="15" customHeight="1">
      <c r="B42" s="14"/>
      <c r="C42" s="12"/>
      <c r="D42" s="12"/>
      <c r="E42" s="12" t="s">
        <v>243</v>
      </c>
      <c r="F42" s="30"/>
      <c r="G42" s="15">
        <v>303856307</v>
      </c>
      <c r="H42" s="13"/>
      <c r="I42" s="15">
        <v>290427768</v>
      </c>
      <c r="J42" s="13"/>
    </row>
    <row r="43" spans="2:10" ht="15" customHeight="1">
      <c r="B43" s="14"/>
      <c r="C43" s="12"/>
      <c r="D43" s="12"/>
      <c r="E43" s="12" t="s">
        <v>244</v>
      </c>
      <c r="F43" s="30"/>
      <c r="G43" s="15">
        <v>9424152804</v>
      </c>
      <c r="H43" s="13"/>
      <c r="I43" s="15">
        <v>10157224618</v>
      </c>
      <c r="J43" s="13"/>
    </row>
    <row r="44" spans="2:10" ht="15" customHeight="1">
      <c r="B44" s="14"/>
      <c r="C44" s="12"/>
      <c r="D44" s="12"/>
      <c r="E44" s="12" t="s">
        <v>245</v>
      </c>
      <c r="F44" s="30"/>
      <c r="G44" s="15">
        <v>46837347</v>
      </c>
      <c r="H44" s="13"/>
      <c r="I44" s="15">
        <v>87860871</v>
      </c>
      <c r="J44" s="13"/>
    </row>
    <row r="45" spans="2:10" ht="15" customHeight="1">
      <c r="B45" s="14"/>
      <c r="C45" s="12"/>
      <c r="D45" s="12"/>
      <c r="E45" s="12" t="s">
        <v>246</v>
      </c>
      <c r="F45" s="30"/>
      <c r="G45" s="15">
        <v>38001572</v>
      </c>
      <c r="H45" s="13"/>
      <c r="I45" s="15">
        <v>347050687</v>
      </c>
      <c r="J45" s="13"/>
    </row>
    <row r="46" spans="2:10" ht="15" customHeight="1">
      <c r="B46" s="14"/>
      <c r="C46" s="12"/>
      <c r="D46" s="12"/>
      <c r="E46" s="12" t="s">
        <v>247</v>
      </c>
      <c r="F46" s="30"/>
      <c r="G46" s="15">
        <v>3097141</v>
      </c>
      <c r="H46" s="13"/>
      <c r="I46" s="15">
        <v>3193396</v>
      </c>
      <c r="J46" s="13"/>
    </row>
    <row r="47" spans="2:10" ht="15" customHeight="1">
      <c r="B47" s="14"/>
      <c r="C47" s="12"/>
      <c r="D47" s="12"/>
      <c r="E47" s="12" t="s">
        <v>248</v>
      </c>
      <c r="F47" s="30"/>
      <c r="G47" s="15">
        <v>480127</v>
      </c>
      <c r="H47" s="13"/>
      <c r="I47" s="15">
        <v>995854</v>
      </c>
      <c r="J47" s="13"/>
    </row>
    <row r="48" spans="2:10" ht="15" customHeight="1">
      <c r="B48" s="14"/>
      <c r="C48" s="12"/>
      <c r="D48" s="12"/>
      <c r="E48" s="12" t="s">
        <v>359</v>
      </c>
      <c r="F48" s="30"/>
      <c r="G48" s="15">
        <v>2611072664</v>
      </c>
      <c r="H48" s="13"/>
      <c r="I48" s="15">
        <v>2308320000</v>
      </c>
      <c r="J48" s="13"/>
    </row>
    <row r="49" spans="2:10" ht="15" customHeight="1">
      <c r="B49" s="14"/>
      <c r="C49" s="12"/>
      <c r="D49" s="12"/>
      <c r="E49" s="12" t="s">
        <v>358</v>
      </c>
      <c r="F49" s="30"/>
      <c r="G49" s="15"/>
      <c r="H49" s="13"/>
      <c r="I49" s="15">
        <v>105749285</v>
      </c>
      <c r="J49" s="13"/>
    </row>
    <row r="50" spans="2:10" ht="15" customHeight="1">
      <c r="B50" s="14"/>
      <c r="C50" s="12"/>
      <c r="D50" s="12"/>
      <c r="E50" s="12" t="s">
        <v>360</v>
      </c>
      <c r="F50" s="30"/>
      <c r="G50" s="15">
        <v>1515583520</v>
      </c>
      <c r="H50" s="13"/>
      <c r="I50" s="15">
        <v>1870432220</v>
      </c>
      <c r="J50" s="13"/>
    </row>
    <row r="51" spans="2:10" ht="15" customHeight="1">
      <c r="B51" s="14"/>
      <c r="C51" s="12"/>
      <c r="D51" s="12" t="s">
        <v>303</v>
      </c>
      <c r="E51" s="12"/>
      <c r="F51" s="30"/>
      <c r="G51" s="15">
        <v>1860000000</v>
      </c>
      <c r="H51" s="13"/>
      <c r="I51" s="15">
        <v>1860000000</v>
      </c>
      <c r="J51" s="13"/>
    </row>
    <row r="52" spans="2:10" ht="15" customHeight="1">
      <c r="B52" s="14" t="s">
        <v>82</v>
      </c>
      <c r="C52" s="12"/>
      <c r="D52" s="12"/>
      <c r="E52" s="12"/>
      <c r="F52" s="30"/>
      <c r="G52" s="15" t="s">
        <v>1</v>
      </c>
      <c r="H52" s="13">
        <f>SUM(H53,H67,H73)</f>
        <v>1730676739412</v>
      </c>
      <c r="I52" s="15" t="s">
        <v>1</v>
      </c>
      <c r="J52" s="13">
        <f>SUM(J53,J67,J73)</f>
        <v>1274966911581</v>
      </c>
    </row>
    <row r="53" spans="2:10" ht="15" customHeight="1">
      <c r="B53" s="14"/>
      <c r="C53" s="12" t="s">
        <v>83</v>
      </c>
      <c r="D53" s="12"/>
      <c r="E53" s="12"/>
      <c r="F53" s="30"/>
      <c r="G53" s="15" t="s">
        <v>1</v>
      </c>
      <c r="H53" s="13">
        <f>SUM(G54:G62,G66)</f>
        <v>1354294242168</v>
      </c>
      <c r="I53" s="15" t="s">
        <v>1</v>
      </c>
      <c r="J53" s="13">
        <f>SUM(I54:I62,I66)</f>
        <v>1027723780447</v>
      </c>
    </row>
    <row r="54" spans="2:10" ht="15" customHeight="1">
      <c r="B54" s="14"/>
      <c r="C54" s="12"/>
      <c r="D54" s="12" t="s">
        <v>84</v>
      </c>
      <c r="E54" s="12"/>
      <c r="F54" s="30"/>
      <c r="G54" s="15">
        <v>67772736375</v>
      </c>
      <c r="H54" s="13"/>
      <c r="I54" s="15">
        <v>48968729540</v>
      </c>
      <c r="J54" s="13"/>
    </row>
    <row r="55" spans="2:10" ht="15" customHeight="1">
      <c r="B55" s="14"/>
      <c r="C55" s="12"/>
      <c r="D55" s="12" t="s">
        <v>85</v>
      </c>
      <c r="E55" s="12"/>
      <c r="F55" s="30"/>
      <c r="G55" s="15">
        <v>2759222635</v>
      </c>
      <c r="H55" s="13"/>
      <c r="I55" s="15">
        <v>1590538120</v>
      </c>
      <c r="J55" s="13"/>
    </row>
    <row r="56" spans="2:10" ht="15" customHeight="1">
      <c r="B56" s="14"/>
      <c r="C56" s="12"/>
      <c r="D56" s="12" t="s">
        <v>86</v>
      </c>
      <c r="E56" s="12"/>
      <c r="F56" s="30"/>
      <c r="G56" s="15">
        <v>334195386688</v>
      </c>
      <c r="H56" s="13"/>
      <c r="I56" s="15">
        <v>11724782230</v>
      </c>
      <c r="J56" s="13"/>
    </row>
    <row r="57" spans="2:10" ht="15" customHeight="1">
      <c r="B57" s="14"/>
      <c r="C57" s="12"/>
      <c r="D57" s="12" t="s">
        <v>87</v>
      </c>
      <c r="E57" s="12"/>
      <c r="F57" s="30"/>
      <c r="G57" s="15">
        <v>381768941991</v>
      </c>
      <c r="H57" s="13"/>
      <c r="I57" s="15">
        <v>626741602365</v>
      </c>
      <c r="J57" s="13"/>
    </row>
    <row r="58" spans="2:10" ht="15" customHeight="1">
      <c r="B58" s="14"/>
      <c r="C58" s="12"/>
      <c r="D58" s="12" t="s">
        <v>88</v>
      </c>
      <c r="E58" s="12"/>
      <c r="F58" s="30"/>
      <c r="G58" s="15">
        <v>404036685904</v>
      </c>
      <c r="H58" s="13"/>
      <c r="I58" s="15">
        <v>141689144742</v>
      </c>
      <c r="J58" s="13"/>
    </row>
    <row r="59" spans="2:10" ht="15" customHeight="1">
      <c r="B59" s="14"/>
      <c r="C59" s="12"/>
      <c r="D59" s="12" t="s">
        <v>89</v>
      </c>
      <c r="E59" s="12"/>
      <c r="F59" s="30"/>
      <c r="G59" s="15">
        <v>21778434769</v>
      </c>
      <c r="H59" s="13"/>
      <c r="I59" s="15">
        <v>75000000000</v>
      </c>
      <c r="J59" s="13"/>
    </row>
    <row r="60" spans="2:10" ht="15" customHeight="1">
      <c r="B60" s="14"/>
      <c r="C60" s="12"/>
      <c r="D60" s="12" t="s">
        <v>348</v>
      </c>
      <c r="E60" s="12"/>
      <c r="F60" s="30"/>
      <c r="G60" s="15">
        <v>124934919362</v>
      </c>
      <c r="H60" s="13"/>
      <c r="I60" s="15">
        <v>112000000000</v>
      </c>
      <c r="J60" s="13"/>
    </row>
    <row r="61" spans="2:10" ht="15" customHeight="1">
      <c r="B61" s="14"/>
      <c r="C61" s="12"/>
      <c r="D61" s="12" t="s">
        <v>345</v>
      </c>
      <c r="E61" s="12"/>
      <c r="F61" s="30"/>
      <c r="G61" s="15">
        <v>15646184444</v>
      </c>
      <c r="H61" s="52"/>
      <c r="I61" s="15">
        <v>8752224118</v>
      </c>
      <c r="J61" s="52"/>
    </row>
    <row r="62" spans="2:10" ht="15" customHeight="1">
      <c r="B62" s="14"/>
      <c r="C62" s="12"/>
      <c r="D62" s="12" t="s">
        <v>346</v>
      </c>
      <c r="E62" s="12"/>
      <c r="F62" s="30"/>
      <c r="G62" s="15"/>
      <c r="H62" s="13"/>
      <c r="I62" s="15">
        <f>SUM(I63:I65)</f>
        <v>1256759332</v>
      </c>
      <c r="J62" s="13"/>
    </row>
    <row r="63" spans="2:10" ht="15" customHeight="1">
      <c r="B63" s="14"/>
      <c r="C63" s="12"/>
      <c r="D63" s="12"/>
      <c r="E63" s="12" t="s">
        <v>361</v>
      </c>
      <c r="F63" s="30"/>
      <c r="G63" s="15"/>
      <c r="H63" s="13"/>
      <c r="I63" s="15">
        <v>1256759332</v>
      </c>
      <c r="J63" s="13"/>
    </row>
    <row r="64" spans="2:10" ht="15" customHeight="1">
      <c r="B64" s="14"/>
      <c r="C64" s="12"/>
      <c r="D64" s="12"/>
      <c r="E64" s="12" t="s">
        <v>362</v>
      </c>
      <c r="F64" s="30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363</v>
      </c>
      <c r="F65" s="30"/>
      <c r="G65" s="15"/>
      <c r="H65" s="13"/>
      <c r="I65" s="15"/>
      <c r="J65" s="13"/>
    </row>
    <row r="66" spans="2:10" ht="15" customHeight="1">
      <c r="B66" s="14"/>
      <c r="C66" s="12"/>
      <c r="D66" s="12" t="s">
        <v>347</v>
      </c>
      <c r="E66" s="12"/>
      <c r="F66" s="30"/>
      <c r="G66" s="15">
        <v>1401730000</v>
      </c>
      <c r="H66" s="13"/>
      <c r="I66" s="15"/>
      <c r="J66" s="13"/>
    </row>
    <row r="67" spans="2:10" ht="15" customHeight="1">
      <c r="B67" s="14"/>
      <c r="C67" s="12" t="s">
        <v>221</v>
      </c>
      <c r="D67" s="12"/>
      <c r="E67" s="12"/>
      <c r="F67" s="30"/>
      <c r="G67" s="15" t="s">
        <v>1</v>
      </c>
      <c r="H67" s="13">
        <f>SUM(G68,G71)</f>
        <v>359282524244</v>
      </c>
      <c r="I67" s="15" t="s">
        <v>1</v>
      </c>
      <c r="J67" s="13">
        <f>SUM(I68,I71)</f>
        <v>245323966134</v>
      </c>
    </row>
    <row r="68" spans="2:10" ht="15" customHeight="1">
      <c r="B68" s="14"/>
      <c r="C68" s="12"/>
      <c r="D68" s="12" t="s">
        <v>228</v>
      </c>
      <c r="E68" s="12"/>
      <c r="F68" s="30"/>
      <c r="G68" s="15">
        <f>SUM(G69:G70)</f>
        <v>359282524244</v>
      </c>
      <c r="H68" s="13" t="s">
        <v>1</v>
      </c>
      <c r="I68" s="15">
        <f>SUM(I69:I70)</f>
        <v>245323966134</v>
      </c>
      <c r="J68" s="13" t="s">
        <v>1</v>
      </c>
    </row>
    <row r="69" spans="2:10" ht="15" customHeight="1">
      <c r="B69" s="14"/>
      <c r="C69" s="12"/>
      <c r="D69" s="12"/>
      <c r="E69" s="12" t="s">
        <v>74</v>
      </c>
      <c r="F69" s="30"/>
      <c r="G69" s="15">
        <v>256823802569</v>
      </c>
      <c r="H69" s="13"/>
      <c r="I69" s="15">
        <v>165049490758</v>
      </c>
      <c r="J69" s="13"/>
    </row>
    <row r="70" spans="2:10" ht="15" customHeight="1">
      <c r="B70" s="14"/>
      <c r="C70" s="12"/>
      <c r="D70" s="12"/>
      <c r="E70" s="12" t="s">
        <v>304</v>
      </c>
      <c r="F70" s="30"/>
      <c r="G70" s="15">
        <v>102458721675</v>
      </c>
      <c r="H70" s="13"/>
      <c r="I70" s="15">
        <v>80274475376</v>
      </c>
      <c r="J70" s="13"/>
    </row>
    <row r="71" spans="2:10" ht="15" customHeight="1">
      <c r="B71" s="14"/>
      <c r="C71" s="12"/>
      <c r="D71" s="12" t="s">
        <v>233</v>
      </c>
      <c r="E71" s="12"/>
      <c r="F71" s="30"/>
      <c r="G71" s="15">
        <f>SUM(G72:G72)</f>
        <v>0</v>
      </c>
      <c r="H71" s="13" t="s">
        <v>1</v>
      </c>
      <c r="I71" s="15">
        <f>SUM(I72:I72)</f>
        <v>0</v>
      </c>
      <c r="J71" s="13" t="s">
        <v>1</v>
      </c>
    </row>
    <row r="72" spans="2:10" ht="15" customHeight="1">
      <c r="B72" s="14"/>
      <c r="C72" s="12"/>
      <c r="D72" s="12"/>
      <c r="E72" s="12" t="s">
        <v>234</v>
      </c>
      <c r="F72" s="30"/>
      <c r="G72" s="15"/>
      <c r="H72" s="13" t="s">
        <v>1</v>
      </c>
      <c r="I72" s="15"/>
      <c r="J72" s="13" t="s">
        <v>1</v>
      </c>
    </row>
    <row r="73" spans="2:10" ht="15" customHeight="1">
      <c r="B73" s="14"/>
      <c r="C73" s="12" t="s">
        <v>311</v>
      </c>
      <c r="D73" s="12"/>
      <c r="E73" s="12"/>
      <c r="F73" s="30"/>
      <c r="G73" s="15" t="s">
        <v>1</v>
      </c>
      <c r="H73" s="13">
        <f>SUM(G74,G76)</f>
        <v>17099973000</v>
      </c>
      <c r="I73" s="15" t="s">
        <v>1</v>
      </c>
      <c r="J73" s="13">
        <f>SUM(I74,I76)</f>
        <v>1919165000</v>
      </c>
    </row>
    <row r="74" spans="2:10" ht="15" customHeight="1">
      <c r="B74" s="14"/>
      <c r="C74" s="12"/>
      <c r="D74" s="12" t="s">
        <v>90</v>
      </c>
      <c r="E74" s="12"/>
      <c r="F74" s="30"/>
      <c r="G74" s="15">
        <f>+G75</f>
        <v>17049215000</v>
      </c>
      <c r="H74" s="13"/>
      <c r="I74" s="15">
        <f>+I75</f>
        <v>1919165000</v>
      </c>
      <c r="J74" s="13"/>
    </row>
    <row r="75" spans="2:10" ht="15" customHeight="1">
      <c r="B75" s="14"/>
      <c r="C75" s="12"/>
      <c r="D75" s="12"/>
      <c r="E75" s="12" t="s">
        <v>91</v>
      </c>
      <c r="F75" s="30"/>
      <c r="G75" s="15">
        <v>17049215000</v>
      </c>
      <c r="H75" s="13"/>
      <c r="I75" s="15">
        <v>1919165000</v>
      </c>
      <c r="J75" s="13"/>
    </row>
    <row r="76" spans="2:10" ht="15" customHeight="1">
      <c r="B76" s="14"/>
      <c r="C76" s="12"/>
      <c r="D76" s="12" t="s">
        <v>92</v>
      </c>
      <c r="E76" s="12"/>
      <c r="F76" s="30"/>
      <c r="G76" s="15">
        <f>SUM(G77:G78)</f>
        <v>50758000</v>
      </c>
      <c r="H76" s="13"/>
      <c r="I76" s="15">
        <f>SUM(I77:I78)</f>
        <v>0</v>
      </c>
      <c r="J76" s="13"/>
    </row>
    <row r="77" spans="2:10" ht="15" customHeight="1">
      <c r="B77" s="14"/>
      <c r="C77" s="12"/>
      <c r="D77" s="12"/>
      <c r="E77" s="12" t="s">
        <v>305</v>
      </c>
      <c r="F77" s="30"/>
      <c r="G77" s="15"/>
      <c r="H77" s="13"/>
      <c r="I77" s="15"/>
      <c r="J77" s="13"/>
    </row>
    <row r="78" spans="2:10" ht="15" customHeight="1">
      <c r="B78" s="14"/>
      <c r="C78" s="12"/>
      <c r="D78" s="12"/>
      <c r="E78" s="12" t="s">
        <v>306</v>
      </c>
      <c r="F78" s="30"/>
      <c r="G78" s="15">
        <v>50758000</v>
      </c>
      <c r="H78" s="13"/>
      <c r="I78" s="15"/>
      <c r="J78" s="13"/>
    </row>
    <row r="79" spans="2:10" ht="15" customHeight="1">
      <c r="B79" s="14" t="s">
        <v>93</v>
      </c>
      <c r="C79" s="12"/>
      <c r="D79" s="12"/>
      <c r="E79" s="12"/>
      <c r="F79" s="30"/>
      <c r="G79" s="15" t="s">
        <v>1</v>
      </c>
      <c r="H79" s="13">
        <f>SUM(H80)</f>
        <v>14588751158</v>
      </c>
      <c r="I79" s="15" t="s">
        <v>1</v>
      </c>
      <c r="J79" s="13">
        <f>SUM(J80)</f>
        <v>10367181407</v>
      </c>
    </row>
    <row r="80" spans="2:10" ht="15" customHeight="1">
      <c r="B80" s="14"/>
      <c r="C80" s="12" t="s">
        <v>94</v>
      </c>
      <c r="D80" s="12"/>
      <c r="E80" s="12"/>
      <c r="F80" s="30"/>
      <c r="G80" s="15" t="s">
        <v>1</v>
      </c>
      <c r="H80" s="13">
        <f>G81+G82+G85+G86</f>
        <v>14588751158</v>
      </c>
      <c r="I80" s="15" t="s">
        <v>1</v>
      </c>
      <c r="J80" s="13">
        <f>I81+I82+I85+I86</f>
        <v>10367181407</v>
      </c>
    </row>
    <row r="81" spans="2:10" ht="15" customHeight="1">
      <c r="B81" s="14"/>
      <c r="C81" s="12"/>
      <c r="D81" s="12" t="s">
        <v>84</v>
      </c>
      <c r="E81" s="12"/>
      <c r="F81" s="30"/>
      <c r="G81" s="15">
        <v>5588930724</v>
      </c>
      <c r="H81" s="13"/>
      <c r="I81" s="15">
        <v>4468342082</v>
      </c>
      <c r="J81" s="13"/>
    </row>
    <row r="82" spans="2:10" ht="15" customHeight="1">
      <c r="B82" s="14"/>
      <c r="C82" s="12"/>
      <c r="D82" s="12" t="s">
        <v>95</v>
      </c>
      <c r="E82" s="12"/>
      <c r="F82" s="30"/>
      <c r="G82" s="15">
        <f>SUM(G83:G84)</f>
        <v>8999820434</v>
      </c>
      <c r="H82" s="13"/>
      <c r="I82" s="15">
        <f>SUM(I83:I84)</f>
        <v>5898839325</v>
      </c>
      <c r="J82" s="13"/>
    </row>
    <row r="83" spans="2:10" ht="15" customHeight="1">
      <c r="B83" s="14"/>
      <c r="C83" s="12"/>
      <c r="D83" s="12"/>
      <c r="E83" s="12" t="s">
        <v>308</v>
      </c>
      <c r="F83" s="30"/>
      <c r="G83" s="15">
        <v>5889005345</v>
      </c>
      <c r="H83" s="13"/>
      <c r="I83" s="15">
        <v>2919963325</v>
      </c>
      <c r="J83" s="13"/>
    </row>
    <row r="84" spans="2:10" ht="15" customHeight="1">
      <c r="B84" s="14"/>
      <c r="C84" s="12"/>
      <c r="D84" s="12"/>
      <c r="E84" s="12" t="s">
        <v>309</v>
      </c>
      <c r="F84" s="30"/>
      <c r="G84" s="15">
        <v>3110815089</v>
      </c>
      <c r="H84" s="13"/>
      <c r="I84" s="15">
        <v>2978876000</v>
      </c>
      <c r="J84" s="13"/>
    </row>
    <row r="85" spans="2:10" ht="15" customHeight="1">
      <c r="B85" s="14"/>
      <c r="C85" s="12"/>
      <c r="D85" s="12" t="s">
        <v>96</v>
      </c>
      <c r="E85" s="12"/>
      <c r="F85" s="30"/>
      <c r="G85" s="15"/>
      <c r="H85" s="13" t="s">
        <v>1</v>
      </c>
      <c r="I85" s="15"/>
      <c r="J85" s="13" t="s">
        <v>1</v>
      </c>
    </row>
    <row r="86" spans="2:10" ht="15" customHeight="1">
      <c r="B86" s="14"/>
      <c r="C86" s="12"/>
      <c r="D86" s="12" t="s">
        <v>274</v>
      </c>
      <c r="E86" s="12"/>
      <c r="F86" s="30"/>
      <c r="G86" s="15"/>
      <c r="H86" s="13"/>
      <c r="I86" s="15"/>
      <c r="J86" s="13"/>
    </row>
    <row r="87" spans="2:10" ht="15" customHeight="1">
      <c r="B87" s="14" t="s">
        <v>97</v>
      </c>
      <c r="C87" s="12"/>
      <c r="D87" s="12"/>
      <c r="E87" s="12"/>
      <c r="F87" s="30"/>
      <c r="G87" s="15" t="s">
        <v>1</v>
      </c>
      <c r="H87" s="13">
        <f>SUM(H88,H89,H90,H91,H98,H99,H106,H107,H108,H109)</f>
        <v>260662354548</v>
      </c>
      <c r="I87" s="15" t="s">
        <v>1</v>
      </c>
      <c r="J87" s="13">
        <f>SUM(J88,J89,J90,J91,J98,J99,J106,J107,J108,J109)</f>
        <v>282728853151</v>
      </c>
    </row>
    <row r="88" spans="2:10" ht="15" customHeight="1">
      <c r="B88" s="14" t="s">
        <v>229</v>
      </c>
      <c r="C88" s="12"/>
      <c r="D88" s="12"/>
      <c r="E88" s="12"/>
      <c r="F88" s="30"/>
      <c r="G88" s="10"/>
      <c r="H88" s="11"/>
      <c r="I88" s="10"/>
      <c r="J88" s="11"/>
    </row>
    <row r="89" spans="2:10" ht="15" customHeight="1">
      <c r="B89" s="14" t="s">
        <v>232</v>
      </c>
      <c r="C89" s="12"/>
      <c r="D89" s="12"/>
      <c r="E89" s="12"/>
      <c r="F89" s="30"/>
      <c r="G89" s="10"/>
      <c r="H89" s="11"/>
      <c r="I89" s="10"/>
      <c r="J89" s="11"/>
    </row>
    <row r="90" spans="2:10" ht="15" customHeight="1">
      <c r="B90" s="14"/>
      <c r="C90" s="12" t="s">
        <v>98</v>
      </c>
      <c r="D90" s="12"/>
      <c r="E90" s="12"/>
      <c r="F90" s="30"/>
      <c r="G90" s="10" t="s">
        <v>1</v>
      </c>
      <c r="H90" s="13"/>
      <c r="I90" s="10" t="s">
        <v>1</v>
      </c>
      <c r="J90" s="13"/>
    </row>
    <row r="91" spans="2:10" ht="15" customHeight="1">
      <c r="B91" s="14"/>
      <c r="C91" s="12" t="s">
        <v>99</v>
      </c>
      <c r="D91" s="12"/>
      <c r="E91" s="12"/>
      <c r="F91" s="30"/>
      <c r="G91" s="10" t="s">
        <v>1</v>
      </c>
      <c r="H91" s="11">
        <f>SUM(G92,G95)</f>
        <v>247056717100</v>
      </c>
      <c r="I91" s="10" t="s">
        <v>1</v>
      </c>
      <c r="J91" s="11">
        <f>SUM(I92,I95)</f>
        <v>243570280312</v>
      </c>
    </row>
    <row r="92" spans="2:10" ht="15" customHeight="1">
      <c r="B92" s="14"/>
      <c r="C92" s="12"/>
      <c r="D92" s="12" t="s">
        <v>100</v>
      </c>
      <c r="E92" s="12"/>
      <c r="F92" s="30"/>
      <c r="G92" s="10">
        <f>SUM(G93:G94)</f>
        <v>159434333382</v>
      </c>
      <c r="H92" s="11" t="s">
        <v>1</v>
      </c>
      <c r="I92" s="10">
        <f>SUM(I93:I94)</f>
        <v>144248721897</v>
      </c>
      <c r="J92" s="11" t="s">
        <v>1</v>
      </c>
    </row>
    <row r="93" spans="2:10" ht="15" customHeight="1">
      <c r="B93" s="14"/>
      <c r="C93" s="12"/>
      <c r="D93" s="12"/>
      <c r="E93" s="12" t="s">
        <v>101</v>
      </c>
      <c r="F93" s="30"/>
      <c r="G93" s="10">
        <v>3781627538</v>
      </c>
      <c r="H93" s="11"/>
      <c r="I93" s="10">
        <v>39108126524</v>
      </c>
      <c r="J93" s="11"/>
    </row>
    <row r="94" spans="2:10" ht="15" customHeight="1">
      <c r="B94" s="14"/>
      <c r="C94" s="12"/>
      <c r="D94" s="12"/>
      <c r="E94" s="12" t="s">
        <v>102</v>
      </c>
      <c r="F94" s="30"/>
      <c r="G94" s="10">
        <v>155652705844</v>
      </c>
      <c r="H94" s="11"/>
      <c r="I94" s="10">
        <v>105140595373</v>
      </c>
      <c r="J94" s="11"/>
    </row>
    <row r="95" spans="2:10" ht="15" customHeight="1">
      <c r="B95" s="14"/>
      <c r="C95" s="12"/>
      <c r="D95" s="12" t="s">
        <v>103</v>
      </c>
      <c r="E95" s="12"/>
      <c r="F95" s="30"/>
      <c r="G95" s="10">
        <f>SUM(G96:G97)</f>
        <v>87622383718</v>
      </c>
      <c r="H95" s="11" t="s">
        <v>1</v>
      </c>
      <c r="I95" s="10">
        <f>SUM(I96:I97)</f>
        <v>99321558415</v>
      </c>
      <c r="J95" s="11" t="s">
        <v>1</v>
      </c>
    </row>
    <row r="96" spans="2:10" ht="15" customHeight="1">
      <c r="B96" s="14"/>
      <c r="C96" s="12"/>
      <c r="D96" s="12"/>
      <c r="E96" s="12" t="s">
        <v>104</v>
      </c>
      <c r="F96" s="30"/>
      <c r="G96" s="10">
        <v>86361513718</v>
      </c>
      <c r="H96" s="11"/>
      <c r="I96" s="10">
        <v>98147958415</v>
      </c>
      <c r="J96" s="11"/>
    </row>
    <row r="97" spans="2:10" ht="15" customHeight="1">
      <c r="B97" s="14"/>
      <c r="C97" s="12"/>
      <c r="D97" s="12"/>
      <c r="E97" s="12" t="s">
        <v>105</v>
      </c>
      <c r="F97" s="30"/>
      <c r="G97" s="10">
        <v>1260870000</v>
      </c>
      <c r="H97" s="11"/>
      <c r="I97" s="10">
        <v>1173600000</v>
      </c>
      <c r="J97" s="11"/>
    </row>
    <row r="98" spans="2:10" ht="15" customHeight="1">
      <c r="B98" s="14"/>
      <c r="C98" s="12" t="s">
        <v>106</v>
      </c>
      <c r="D98" s="12"/>
      <c r="E98" s="12"/>
      <c r="F98" s="30"/>
      <c r="G98" s="10" t="s">
        <v>1</v>
      </c>
      <c r="H98" s="11"/>
      <c r="I98" s="10" t="s">
        <v>1</v>
      </c>
      <c r="J98" s="11"/>
    </row>
    <row r="99" spans="2:10" ht="15" customHeight="1">
      <c r="B99" s="14"/>
      <c r="C99" s="12" t="s">
        <v>107</v>
      </c>
      <c r="D99" s="12"/>
      <c r="E99" s="12"/>
      <c r="F99" s="30"/>
      <c r="G99" s="10" t="s">
        <v>1</v>
      </c>
      <c r="H99" s="11">
        <f>SUM(G100,G105)</f>
        <v>235905309</v>
      </c>
      <c r="I99" s="10" t="s">
        <v>1</v>
      </c>
      <c r="J99" s="11">
        <f>SUM(I100,I105)</f>
        <v>242643624</v>
      </c>
    </row>
    <row r="100" spans="2:10" ht="15" customHeight="1">
      <c r="B100" s="14"/>
      <c r="C100" s="12"/>
      <c r="D100" s="12" t="s">
        <v>108</v>
      </c>
      <c r="E100" s="12"/>
      <c r="F100" s="30"/>
      <c r="G100" s="10">
        <f>SUM(G101:G104)</f>
        <v>235888847</v>
      </c>
      <c r="H100" s="11" t="s">
        <v>1</v>
      </c>
      <c r="I100" s="10">
        <f>SUM(I101:I104)</f>
        <v>242632486</v>
      </c>
      <c r="J100" s="11" t="s">
        <v>1</v>
      </c>
    </row>
    <row r="101" spans="2:10" ht="15" customHeight="1">
      <c r="B101" s="14"/>
      <c r="C101" s="12"/>
      <c r="D101" s="12"/>
      <c r="E101" s="12" t="s">
        <v>109</v>
      </c>
      <c r="F101" s="30"/>
      <c r="G101" s="10"/>
      <c r="H101" s="11"/>
      <c r="I101" s="10">
        <v>34368645</v>
      </c>
      <c r="J101" s="11"/>
    </row>
    <row r="102" spans="2:10" ht="15" customHeight="1">
      <c r="B102" s="14"/>
      <c r="C102" s="12"/>
      <c r="D102" s="12"/>
      <c r="E102" s="12" t="s">
        <v>110</v>
      </c>
      <c r="F102" s="30"/>
      <c r="G102" s="10">
        <v>124499999</v>
      </c>
      <c r="H102" s="11"/>
      <c r="I102" s="10">
        <v>77499999</v>
      </c>
      <c r="J102" s="11"/>
    </row>
    <row r="103" spans="2:10" ht="15" customHeight="1">
      <c r="B103" s="14"/>
      <c r="C103" s="12"/>
      <c r="D103" s="12"/>
      <c r="E103" s="12" t="s">
        <v>111</v>
      </c>
      <c r="F103" s="30"/>
      <c r="G103" s="10">
        <v>111388848</v>
      </c>
      <c r="H103" s="11"/>
      <c r="I103" s="10">
        <v>130763842</v>
      </c>
      <c r="J103" s="11"/>
    </row>
    <row r="104" spans="2:10" ht="15" customHeight="1">
      <c r="B104" s="14"/>
      <c r="C104" s="12"/>
      <c r="D104" s="12"/>
      <c r="E104" s="12" t="s">
        <v>112</v>
      </c>
      <c r="F104" s="30"/>
      <c r="G104" s="10"/>
      <c r="H104" s="11"/>
      <c r="I104" s="10"/>
      <c r="J104" s="11"/>
    </row>
    <row r="105" spans="2:10" ht="15" customHeight="1">
      <c r="B105" s="14"/>
      <c r="C105" s="12"/>
      <c r="D105" s="12" t="s">
        <v>113</v>
      </c>
      <c r="E105" s="12"/>
      <c r="F105" s="30"/>
      <c r="G105" s="15">
        <v>16462</v>
      </c>
      <c r="H105" s="11"/>
      <c r="I105" s="15">
        <v>11138</v>
      </c>
      <c r="J105" s="11"/>
    </row>
    <row r="106" spans="2:10" ht="15" customHeight="1">
      <c r="B106" s="14"/>
      <c r="C106" s="12" t="s">
        <v>114</v>
      </c>
      <c r="D106" s="12"/>
      <c r="E106" s="12"/>
      <c r="F106" s="30"/>
      <c r="G106" s="10"/>
      <c r="H106" s="11">
        <v>20000000000</v>
      </c>
      <c r="I106" s="10"/>
      <c r="J106" s="11">
        <v>20000000000</v>
      </c>
    </row>
    <row r="107" spans="2:10" ht="15" customHeight="1">
      <c r="B107" s="14"/>
      <c r="C107" s="12" t="s">
        <v>332</v>
      </c>
      <c r="D107" s="12"/>
      <c r="E107" s="12"/>
      <c r="F107" s="30"/>
      <c r="G107" s="10"/>
      <c r="H107" s="11">
        <v>6000000000</v>
      </c>
      <c r="I107" s="10"/>
      <c r="J107" s="11">
        <v>480040310</v>
      </c>
    </row>
    <row r="108" spans="2:10" ht="15" customHeight="1">
      <c r="B108" s="14"/>
      <c r="C108" s="12" t="s">
        <v>333</v>
      </c>
      <c r="D108" s="12"/>
      <c r="E108" s="12"/>
      <c r="F108" s="30"/>
      <c r="G108" s="10"/>
      <c r="H108" s="11">
        <v>100000000</v>
      </c>
      <c r="I108" s="10"/>
      <c r="J108" s="11">
        <v>30888000000</v>
      </c>
    </row>
    <row r="109" spans="2:10" ht="15" customHeight="1">
      <c r="B109" s="14"/>
      <c r="C109" s="12" t="s">
        <v>334</v>
      </c>
      <c r="D109" s="12"/>
      <c r="E109" s="12"/>
      <c r="F109" s="30"/>
      <c r="G109" s="10" t="s">
        <v>1</v>
      </c>
      <c r="H109" s="11">
        <f>SUM(G110:G111)</f>
        <v>-12730267861</v>
      </c>
      <c r="I109" s="10" t="s">
        <v>1</v>
      </c>
      <c r="J109" s="11">
        <f>SUM(I110:I111)</f>
        <v>-12452111095</v>
      </c>
    </row>
    <row r="110" spans="2:10" ht="15" customHeight="1">
      <c r="B110" s="14"/>
      <c r="C110" s="12"/>
      <c r="D110" s="12" t="s">
        <v>115</v>
      </c>
      <c r="E110" s="12"/>
      <c r="F110" s="30"/>
      <c r="G110" s="10"/>
      <c r="H110" s="11"/>
      <c r="I110" s="10"/>
      <c r="J110" s="11"/>
    </row>
    <row r="111" spans="2:10" ht="15" customHeight="1">
      <c r="B111" s="14"/>
      <c r="C111" s="12"/>
      <c r="D111" s="12" t="s">
        <v>116</v>
      </c>
      <c r="E111" s="12"/>
      <c r="F111" s="30"/>
      <c r="G111" s="10">
        <v>-12730267861</v>
      </c>
      <c r="H111" s="11"/>
      <c r="I111" s="10">
        <v>-12452111095</v>
      </c>
      <c r="J111" s="11"/>
    </row>
    <row r="112" spans="2:10" ht="15" customHeight="1">
      <c r="B112" s="14" t="s">
        <v>368</v>
      </c>
      <c r="C112" s="12"/>
      <c r="D112" s="12"/>
      <c r="E112" s="12"/>
      <c r="F112" s="30"/>
      <c r="G112" s="10" t="s">
        <v>1</v>
      </c>
      <c r="H112" s="11">
        <f>SUM(H113,H131,H149,H151,H154,H157)</f>
        <v>435514955059</v>
      </c>
      <c r="I112" s="10" t="s">
        <v>1</v>
      </c>
      <c r="J112" s="11">
        <f>SUM(J113,J131,J149,J151,J154,J157)</f>
        <v>283196185231</v>
      </c>
    </row>
    <row r="113" spans="1:10" ht="15" customHeight="1">
      <c r="B113" s="14"/>
      <c r="C113" s="12" t="s">
        <v>129</v>
      </c>
      <c r="D113" s="12"/>
      <c r="E113" s="12"/>
      <c r="F113" s="30"/>
      <c r="G113" s="10" t="s">
        <v>1</v>
      </c>
      <c r="H113" s="11">
        <f>SUM(G114,G121,G126,G129,G130)</f>
        <v>427876967483</v>
      </c>
      <c r="I113" s="10" t="s">
        <v>1</v>
      </c>
      <c r="J113" s="11">
        <f>SUM(I114,I121,I126,I129,I130)</f>
        <v>273009915893</v>
      </c>
    </row>
    <row r="114" spans="1:10" ht="15" customHeight="1">
      <c r="B114" s="14"/>
      <c r="C114" s="12"/>
      <c r="D114" s="12" t="s">
        <v>130</v>
      </c>
      <c r="E114" s="12"/>
      <c r="F114" s="30"/>
      <c r="G114" s="10">
        <f>SUM(G115:G117)+G120</f>
        <v>106030971657</v>
      </c>
      <c r="H114" s="11" t="s">
        <v>1</v>
      </c>
      <c r="I114" s="10">
        <f>SUM(I115:I117)+I120</f>
        <v>24522781317</v>
      </c>
      <c r="J114" s="11" t="s">
        <v>1</v>
      </c>
    </row>
    <row r="115" spans="1:10" ht="15" customHeight="1">
      <c r="B115" s="14"/>
      <c r="C115" s="12"/>
      <c r="D115" s="12"/>
      <c r="E115" s="12" t="s">
        <v>131</v>
      </c>
      <c r="F115" s="30"/>
      <c r="G115" s="10">
        <v>100324291903</v>
      </c>
      <c r="H115" s="11"/>
      <c r="I115" s="10">
        <v>17338388229</v>
      </c>
      <c r="J115" s="11"/>
    </row>
    <row r="116" spans="1:10" ht="15" customHeight="1">
      <c r="B116" s="14"/>
      <c r="C116" s="12"/>
      <c r="D116" s="12"/>
      <c r="E116" s="12" t="s">
        <v>132</v>
      </c>
      <c r="F116" s="30"/>
      <c r="G116" s="10"/>
      <c r="H116" s="11"/>
      <c r="I116" s="10"/>
      <c r="J116" s="11"/>
    </row>
    <row r="117" spans="1:10" ht="15" customHeight="1">
      <c r="B117" s="14"/>
      <c r="C117" s="12"/>
      <c r="D117" s="12"/>
      <c r="E117" s="12" t="s">
        <v>133</v>
      </c>
      <c r="F117" s="30"/>
      <c r="G117" s="10">
        <f>SUM(G118:G119)</f>
        <v>5701809754</v>
      </c>
      <c r="H117" s="11" t="s">
        <v>1</v>
      </c>
      <c r="I117" s="10">
        <f>SUM(I118:I119)</f>
        <v>7176128088</v>
      </c>
      <c r="J117" s="11" t="s">
        <v>1</v>
      </c>
    </row>
    <row r="118" spans="1:10" ht="15" customHeight="1">
      <c r="B118" s="14"/>
      <c r="C118" s="12"/>
      <c r="D118" s="12"/>
      <c r="E118" s="12"/>
      <c r="F118" s="30" t="s">
        <v>134</v>
      </c>
      <c r="G118" s="10">
        <v>5687008000</v>
      </c>
      <c r="H118" s="11"/>
      <c r="I118" s="10">
        <v>7084191000</v>
      </c>
      <c r="J118" s="11"/>
    </row>
    <row r="119" spans="1:10" ht="15" customHeight="1">
      <c r="A119" s="40"/>
      <c r="B119" s="14"/>
      <c r="C119" s="12"/>
      <c r="D119" s="12"/>
      <c r="E119" s="12"/>
      <c r="F119" s="30" t="s">
        <v>135</v>
      </c>
      <c r="G119" s="10">
        <v>14801754</v>
      </c>
      <c r="H119" s="11"/>
      <c r="I119" s="10">
        <v>91937088</v>
      </c>
      <c r="J119" s="11"/>
    </row>
    <row r="120" spans="1:10" ht="15" customHeight="1">
      <c r="A120" s="40"/>
      <c r="B120" s="14"/>
      <c r="C120" s="12"/>
      <c r="D120" s="12"/>
      <c r="E120" s="12" t="s">
        <v>340</v>
      </c>
      <c r="F120" s="30"/>
      <c r="G120" s="10">
        <v>4870000</v>
      </c>
      <c r="H120" s="11"/>
      <c r="I120" s="10">
        <v>8265000</v>
      </c>
      <c r="J120" s="11"/>
    </row>
    <row r="121" spans="1:10" ht="15" customHeight="1">
      <c r="B121" s="14"/>
      <c r="C121" s="12"/>
      <c r="D121" s="12" t="s">
        <v>136</v>
      </c>
      <c r="E121" s="12"/>
      <c r="F121" s="30"/>
      <c r="G121" s="10">
        <f>SUM(G122:G123)</f>
        <v>2169597895</v>
      </c>
      <c r="H121" s="11" t="s">
        <v>1</v>
      </c>
      <c r="I121" s="10">
        <f>SUM(I122:I123)</f>
        <v>2695650054</v>
      </c>
      <c r="J121" s="11" t="s">
        <v>1</v>
      </c>
    </row>
    <row r="122" spans="1:10" ht="15" customHeight="1">
      <c r="B122" s="14"/>
      <c r="C122" s="12"/>
      <c r="D122" s="12"/>
      <c r="E122" s="12" t="s">
        <v>131</v>
      </c>
      <c r="F122" s="30"/>
      <c r="G122" s="10">
        <v>2157732261</v>
      </c>
      <c r="H122" s="11"/>
      <c r="I122" s="10">
        <v>2670128056</v>
      </c>
      <c r="J122" s="11"/>
    </row>
    <row r="123" spans="1:10" ht="15" customHeight="1">
      <c r="B123" s="14"/>
      <c r="C123" s="12"/>
      <c r="D123" s="12"/>
      <c r="E123" s="12" t="s">
        <v>137</v>
      </c>
      <c r="F123" s="30"/>
      <c r="G123" s="10">
        <f>SUM(G124:G125)</f>
        <v>11865634</v>
      </c>
      <c r="H123" s="11" t="s">
        <v>1</v>
      </c>
      <c r="I123" s="10">
        <f>SUM(I124:I125)</f>
        <v>25521998</v>
      </c>
      <c r="J123" s="11" t="s">
        <v>1</v>
      </c>
    </row>
    <row r="124" spans="1:10" ht="15" customHeight="1">
      <c r="B124" s="14"/>
      <c r="C124" s="12"/>
      <c r="D124" s="12"/>
      <c r="E124" s="12"/>
      <c r="F124" s="30" t="s">
        <v>138</v>
      </c>
      <c r="G124" s="10">
        <v>9419398</v>
      </c>
      <c r="H124" s="11"/>
      <c r="I124" s="10">
        <v>19901698</v>
      </c>
      <c r="J124" s="11"/>
    </row>
    <row r="125" spans="1:10" ht="15" customHeight="1">
      <c r="B125" s="14"/>
      <c r="C125" s="12"/>
      <c r="D125" s="12"/>
      <c r="E125" s="12"/>
      <c r="F125" s="30" t="s">
        <v>139</v>
      </c>
      <c r="G125" s="10">
        <v>2446236</v>
      </c>
      <c r="H125" s="11"/>
      <c r="I125" s="10">
        <v>5620300</v>
      </c>
      <c r="J125" s="11"/>
    </row>
    <row r="126" spans="1:10" ht="15" customHeight="1">
      <c r="B126" s="14"/>
      <c r="C126" s="12"/>
      <c r="D126" s="12" t="s">
        <v>290</v>
      </c>
      <c r="E126" s="12"/>
      <c r="F126" s="30"/>
      <c r="G126" s="15">
        <f>SUM(G127:G128)</f>
        <v>318585699059</v>
      </c>
      <c r="H126" s="11"/>
      <c r="I126" s="15">
        <f>SUM(I127:I128)</f>
        <v>243639324881</v>
      </c>
      <c r="J126" s="11"/>
    </row>
    <row r="127" spans="1:10" ht="15" customHeight="1">
      <c r="B127" s="14"/>
      <c r="C127" s="12"/>
      <c r="D127" s="12"/>
      <c r="E127" s="12" t="s">
        <v>291</v>
      </c>
      <c r="F127" s="30"/>
      <c r="G127" s="10">
        <v>302114733006</v>
      </c>
      <c r="H127" s="11"/>
      <c r="I127" s="10">
        <v>240307787429</v>
      </c>
      <c r="J127" s="11"/>
    </row>
    <row r="128" spans="1:10" ht="15" customHeight="1">
      <c r="B128" s="14"/>
      <c r="C128" s="12"/>
      <c r="D128" s="12"/>
      <c r="E128" s="12" t="s">
        <v>292</v>
      </c>
      <c r="F128" s="30"/>
      <c r="G128" s="10">
        <v>16470966053</v>
      </c>
      <c r="H128" s="11"/>
      <c r="I128" s="10">
        <v>3331537452</v>
      </c>
      <c r="J128" s="11"/>
    </row>
    <row r="129" spans="1:10" ht="15" customHeight="1">
      <c r="B129" s="14"/>
      <c r="C129" s="12"/>
      <c r="D129" s="12" t="s">
        <v>307</v>
      </c>
      <c r="E129" s="12"/>
      <c r="F129" s="30"/>
      <c r="G129" s="10">
        <v>1090698872</v>
      </c>
      <c r="H129" s="11"/>
      <c r="I129" s="10">
        <v>2152159641</v>
      </c>
      <c r="J129" s="11"/>
    </row>
    <row r="130" spans="1:10" ht="15" customHeight="1">
      <c r="B130" s="14"/>
      <c r="C130" s="12"/>
      <c r="D130" s="12" t="s">
        <v>293</v>
      </c>
      <c r="E130" s="12"/>
      <c r="F130" s="30"/>
      <c r="G130" s="10"/>
      <c r="H130" s="11" t="s">
        <v>1</v>
      </c>
      <c r="I130" s="10"/>
      <c r="J130" s="11" t="s">
        <v>1</v>
      </c>
    </row>
    <row r="131" spans="1:10" ht="15" customHeight="1">
      <c r="B131" s="14"/>
      <c r="C131" s="12" t="s">
        <v>140</v>
      </c>
      <c r="D131" s="12"/>
      <c r="E131" s="12"/>
      <c r="F131" s="30"/>
      <c r="G131" s="10" t="s">
        <v>1</v>
      </c>
      <c r="H131" s="11">
        <f>SUM(G132,G137,G147,G148)</f>
        <v>5756870588</v>
      </c>
      <c r="I131" s="10" t="s">
        <v>1</v>
      </c>
      <c r="J131" s="11">
        <f>SUM(I132,I137,I147,I148)</f>
        <v>7973549398</v>
      </c>
    </row>
    <row r="132" spans="1:10" ht="15" customHeight="1">
      <c r="B132" s="14"/>
      <c r="C132" s="12"/>
      <c r="D132" s="12" t="s">
        <v>141</v>
      </c>
      <c r="E132" s="12"/>
      <c r="F132" s="30"/>
      <c r="G132" s="10">
        <f>SUM(G133:G136)</f>
        <v>609561355</v>
      </c>
      <c r="H132" s="11" t="s">
        <v>1</v>
      </c>
      <c r="I132" s="10">
        <f>SUM(I133:I136)</f>
        <v>712938850</v>
      </c>
      <c r="J132" s="11" t="s">
        <v>1</v>
      </c>
    </row>
    <row r="133" spans="1:10" ht="15" customHeight="1">
      <c r="B133" s="14"/>
      <c r="C133" s="12"/>
      <c r="D133" s="12"/>
      <c r="E133" s="12" t="s">
        <v>142</v>
      </c>
      <c r="F133" s="30"/>
      <c r="G133" s="10">
        <v>564845020</v>
      </c>
      <c r="H133" s="11"/>
      <c r="I133" s="10">
        <v>709683440</v>
      </c>
      <c r="J133" s="11"/>
    </row>
    <row r="134" spans="1:10" ht="15" customHeight="1">
      <c r="B134" s="14"/>
      <c r="C134" s="12"/>
      <c r="D134" s="12"/>
      <c r="E134" s="12" t="s">
        <v>143</v>
      </c>
      <c r="F134" s="30"/>
      <c r="G134" s="10"/>
      <c r="H134" s="11"/>
      <c r="I134" s="10"/>
      <c r="J134" s="11"/>
    </row>
    <row r="135" spans="1:10" ht="15" customHeight="1">
      <c r="B135" s="14"/>
      <c r="C135" s="12"/>
      <c r="D135" s="12"/>
      <c r="E135" s="12" t="s">
        <v>144</v>
      </c>
      <c r="F135" s="30"/>
      <c r="G135" s="10">
        <v>11284440</v>
      </c>
      <c r="H135" s="11"/>
      <c r="I135" s="10">
        <v>3255410</v>
      </c>
      <c r="J135" s="11"/>
    </row>
    <row r="136" spans="1:10" ht="15" customHeight="1">
      <c r="B136" s="14"/>
      <c r="C136" s="12"/>
      <c r="D136" s="12"/>
      <c r="E136" s="12" t="s">
        <v>401</v>
      </c>
      <c r="F136" s="30"/>
      <c r="G136" s="10">
        <v>33431895</v>
      </c>
      <c r="H136" s="11"/>
      <c r="I136" s="10"/>
      <c r="J136" s="11"/>
    </row>
    <row r="137" spans="1:10" ht="15" customHeight="1">
      <c r="B137" s="14"/>
      <c r="C137" s="12"/>
      <c r="D137" s="12" t="s">
        <v>145</v>
      </c>
      <c r="E137" s="12"/>
      <c r="F137" s="30"/>
      <c r="G137" s="10">
        <f>SUM(G138:G142)+G146</f>
        <v>4574910063</v>
      </c>
      <c r="H137" s="11" t="s">
        <v>1</v>
      </c>
      <c r="I137" s="10">
        <f>SUM(I138:I142)+I146</f>
        <v>6881238429</v>
      </c>
      <c r="J137" s="11" t="s">
        <v>1</v>
      </c>
    </row>
    <row r="138" spans="1:10" ht="15" customHeight="1">
      <c r="B138" s="14"/>
      <c r="C138" s="12"/>
      <c r="D138" s="12"/>
      <c r="E138" s="12" t="s">
        <v>146</v>
      </c>
      <c r="F138" s="30"/>
      <c r="G138" s="10">
        <v>1142445154</v>
      </c>
      <c r="H138" s="11"/>
      <c r="I138" s="10">
        <v>988315089</v>
      </c>
      <c r="J138" s="11"/>
    </row>
    <row r="139" spans="1:10" ht="15" customHeight="1">
      <c r="B139" s="14"/>
      <c r="C139" s="12"/>
      <c r="D139" s="12"/>
      <c r="E139" s="12" t="s">
        <v>147</v>
      </c>
      <c r="F139" s="30"/>
      <c r="G139" s="10">
        <v>2659526644</v>
      </c>
      <c r="H139" s="11"/>
      <c r="I139" s="10">
        <v>5338637342</v>
      </c>
      <c r="J139" s="11"/>
    </row>
    <row r="140" spans="1:10" ht="15" customHeight="1">
      <c r="B140" s="14"/>
      <c r="C140" s="12"/>
      <c r="D140" s="12"/>
      <c r="E140" s="12" t="s">
        <v>431</v>
      </c>
      <c r="F140" s="30"/>
      <c r="G140" s="10">
        <v>211050955</v>
      </c>
      <c r="H140" s="11"/>
      <c r="I140" s="10"/>
      <c r="J140" s="11"/>
    </row>
    <row r="141" spans="1:10" ht="15" customHeight="1">
      <c r="B141" s="14"/>
      <c r="C141" s="12"/>
      <c r="D141" s="12"/>
      <c r="E141" s="12" t="s">
        <v>432</v>
      </c>
      <c r="F141" s="30"/>
      <c r="G141" s="10">
        <v>44030138</v>
      </c>
      <c r="H141" s="11"/>
      <c r="I141" s="10"/>
      <c r="J141" s="11"/>
    </row>
    <row r="142" spans="1:10" ht="15" customHeight="1">
      <c r="B142" s="14"/>
      <c r="C142" s="12"/>
      <c r="D142" s="12"/>
      <c r="E142" s="12" t="s">
        <v>430</v>
      </c>
      <c r="F142" s="30"/>
      <c r="G142" s="10">
        <f>SUM(G143:G145)</f>
        <v>498131145</v>
      </c>
      <c r="H142" s="11"/>
      <c r="I142" s="10">
        <f>SUM(I143:I145)</f>
        <v>554285998</v>
      </c>
      <c r="J142" s="11"/>
    </row>
    <row r="143" spans="1:10" ht="15" customHeight="1">
      <c r="B143" s="14"/>
      <c r="C143" s="12"/>
      <c r="D143" s="12"/>
      <c r="E143" s="12"/>
      <c r="F143" s="30" t="s">
        <v>148</v>
      </c>
      <c r="G143" s="10">
        <v>497647043</v>
      </c>
      <c r="H143" s="11"/>
      <c r="I143" s="10">
        <v>553848673</v>
      </c>
      <c r="J143" s="11"/>
    </row>
    <row r="144" spans="1:10" ht="15" customHeight="1">
      <c r="A144" s="36"/>
      <c r="B144" s="14"/>
      <c r="C144" s="12"/>
      <c r="D144" s="12"/>
      <c r="E144" s="12"/>
      <c r="F144" s="30" t="s">
        <v>149</v>
      </c>
      <c r="G144" s="10">
        <v>484102</v>
      </c>
      <c r="H144" s="11"/>
      <c r="I144" s="10">
        <v>437325</v>
      </c>
      <c r="J144" s="11"/>
    </row>
    <row r="145" spans="2:10" ht="15" customHeight="1">
      <c r="B145" s="14"/>
      <c r="C145" s="12"/>
      <c r="D145" s="12"/>
      <c r="E145" s="12"/>
      <c r="F145" s="30" t="s">
        <v>30</v>
      </c>
      <c r="G145" s="10"/>
      <c r="H145" s="11"/>
      <c r="I145" s="10"/>
      <c r="J145" s="11"/>
    </row>
    <row r="146" spans="2:10" ht="15" customHeight="1">
      <c r="B146" s="14"/>
      <c r="C146" s="12"/>
      <c r="D146" s="12"/>
      <c r="E146" s="12" t="s">
        <v>438</v>
      </c>
      <c r="F146" s="30"/>
      <c r="G146" s="10">
        <v>19726027</v>
      </c>
      <c r="H146" s="11"/>
      <c r="I146" s="10"/>
      <c r="J146" s="11"/>
    </row>
    <row r="147" spans="2:10" ht="15" customHeight="1">
      <c r="B147" s="14"/>
      <c r="C147" s="12"/>
      <c r="D147" s="12" t="s">
        <v>230</v>
      </c>
      <c r="E147" s="12"/>
      <c r="F147" s="30"/>
      <c r="G147" s="10"/>
      <c r="H147" s="11"/>
      <c r="I147" s="10"/>
      <c r="J147" s="11"/>
    </row>
    <row r="148" spans="2:10" ht="15" customHeight="1">
      <c r="B148" s="14"/>
      <c r="C148" s="12"/>
      <c r="D148" s="12" t="s">
        <v>231</v>
      </c>
      <c r="E148" s="12"/>
      <c r="F148" s="30"/>
      <c r="G148" s="10">
        <v>572399170</v>
      </c>
      <c r="H148" s="11"/>
      <c r="I148" s="10">
        <v>379372119</v>
      </c>
      <c r="J148" s="11"/>
    </row>
    <row r="149" spans="2:10" ht="15" customHeight="1">
      <c r="B149" s="14"/>
      <c r="C149" s="12" t="s">
        <v>372</v>
      </c>
      <c r="D149" s="12"/>
      <c r="E149" s="12"/>
      <c r="F149" s="30"/>
      <c r="G149" s="10" t="s">
        <v>1</v>
      </c>
      <c r="H149" s="11">
        <f>SUM(G150:G150)</f>
        <v>2224532351</v>
      </c>
      <c r="I149" s="10" t="s">
        <v>1</v>
      </c>
      <c r="J149" s="11">
        <f>SUM(I150:I150)</f>
        <v>2009351600</v>
      </c>
    </row>
    <row r="150" spans="2:10" ht="15" customHeight="1">
      <c r="B150" s="14"/>
      <c r="C150" s="12"/>
      <c r="D150" s="12" t="s">
        <v>154</v>
      </c>
      <c r="E150" s="12"/>
      <c r="F150" s="30"/>
      <c r="G150" s="10">
        <v>2224532351</v>
      </c>
      <c r="H150" s="11"/>
      <c r="I150" s="10">
        <v>2009351600</v>
      </c>
      <c r="J150" s="11"/>
    </row>
    <row r="151" spans="2:10" ht="15" customHeight="1">
      <c r="B151" s="14"/>
      <c r="C151" s="12" t="s">
        <v>373</v>
      </c>
      <c r="D151" s="12"/>
      <c r="E151" s="12"/>
      <c r="F151" s="30"/>
      <c r="G151" s="10" t="s">
        <v>1</v>
      </c>
      <c r="H151" s="11">
        <f>SUM(G152:G153)</f>
        <v>44785100</v>
      </c>
      <c r="I151" s="10" t="s">
        <v>1</v>
      </c>
      <c r="J151" s="11">
        <f>SUM(I152:I153)</f>
        <v>586843187</v>
      </c>
    </row>
    <row r="152" spans="2:10" ht="15" customHeight="1">
      <c r="B152" s="14"/>
      <c r="C152" s="12"/>
      <c r="D152" s="12" t="s">
        <v>155</v>
      </c>
      <c r="E152" s="12"/>
      <c r="F152" s="30"/>
      <c r="G152" s="10">
        <v>44785100</v>
      </c>
      <c r="H152" s="11"/>
      <c r="I152" s="10">
        <v>97934587</v>
      </c>
      <c r="J152" s="11"/>
    </row>
    <row r="153" spans="2:10" ht="15" customHeight="1">
      <c r="B153" s="14"/>
      <c r="C153" s="12"/>
      <c r="D153" s="12" t="s">
        <v>156</v>
      </c>
      <c r="E153" s="12"/>
      <c r="F153" s="30"/>
      <c r="G153" s="15"/>
      <c r="H153" s="11"/>
      <c r="I153" s="15">
        <f>2175463908-1686555308</f>
        <v>488908600</v>
      </c>
      <c r="J153" s="11"/>
    </row>
    <row r="154" spans="2:10" ht="15" customHeight="1">
      <c r="B154" s="14"/>
      <c r="C154" s="12" t="s">
        <v>374</v>
      </c>
      <c r="D154" s="12"/>
      <c r="E154" s="12"/>
      <c r="F154" s="30"/>
      <c r="G154" s="10" t="s">
        <v>1</v>
      </c>
      <c r="H154" s="11">
        <f>SUM(G155:G156)</f>
        <v>-366433351</v>
      </c>
      <c r="I154" s="10" t="s">
        <v>1</v>
      </c>
      <c r="J154" s="11">
        <f>SUM(I155:I156)</f>
        <v>-353128808</v>
      </c>
    </row>
    <row r="155" spans="2:10" ht="15" customHeight="1">
      <c r="B155" s="14"/>
      <c r="C155" s="12"/>
      <c r="D155" s="12" t="s">
        <v>157</v>
      </c>
      <c r="E155" s="12"/>
      <c r="F155" s="30"/>
      <c r="G155" s="10">
        <v>-301010623</v>
      </c>
      <c r="H155" s="11"/>
      <c r="I155" s="10">
        <v>-318236491</v>
      </c>
      <c r="J155" s="11"/>
    </row>
    <row r="156" spans="2:10" ht="15" customHeight="1">
      <c r="B156" s="14"/>
      <c r="C156" s="12"/>
      <c r="D156" s="12" t="s">
        <v>158</v>
      </c>
      <c r="E156" s="12"/>
      <c r="F156" s="30"/>
      <c r="G156" s="10">
        <v>-65422728</v>
      </c>
      <c r="H156" s="11"/>
      <c r="I156" s="10">
        <v>-34892317</v>
      </c>
      <c r="J156" s="11"/>
    </row>
    <row r="157" spans="2:10" ht="15" customHeight="1">
      <c r="B157" s="14"/>
      <c r="C157" s="12" t="s">
        <v>375</v>
      </c>
      <c r="D157" s="12"/>
      <c r="E157" s="12"/>
      <c r="F157" s="30"/>
      <c r="G157" s="10"/>
      <c r="H157" s="11">
        <v>-21767112</v>
      </c>
      <c r="I157" s="10"/>
      <c r="J157" s="11">
        <v>-30346039</v>
      </c>
    </row>
    <row r="158" spans="2:10" ht="15" customHeight="1">
      <c r="B158" s="14" t="s">
        <v>369</v>
      </c>
      <c r="C158" s="12"/>
      <c r="D158" s="12"/>
      <c r="E158" s="12"/>
      <c r="F158" s="30"/>
      <c r="G158" s="10" t="s">
        <v>1</v>
      </c>
      <c r="H158" s="11">
        <f>SUM(G159)</f>
        <v>5473779385</v>
      </c>
      <c r="I158" s="10" t="s">
        <v>1</v>
      </c>
      <c r="J158" s="11">
        <f>SUM(I159)</f>
        <v>6662610538</v>
      </c>
    </row>
    <row r="159" spans="2:10" ht="15" customHeight="1">
      <c r="B159" s="14"/>
      <c r="C159" s="12" t="s">
        <v>117</v>
      </c>
      <c r="D159" s="12"/>
      <c r="E159" s="12"/>
      <c r="F159" s="30"/>
      <c r="G159" s="10">
        <f>SUM(G160:G164)</f>
        <v>5473779385</v>
      </c>
      <c r="H159" s="11" t="s">
        <v>1</v>
      </c>
      <c r="I159" s="10">
        <f>SUM(I160:I164)</f>
        <v>6662610538</v>
      </c>
      <c r="J159" s="11" t="s">
        <v>1</v>
      </c>
    </row>
    <row r="160" spans="2:10" ht="15" customHeight="1">
      <c r="B160" s="14"/>
      <c r="C160" s="12"/>
      <c r="D160" s="12" t="s">
        <v>118</v>
      </c>
      <c r="E160" s="12"/>
      <c r="F160" s="30"/>
      <c r="G160" s="10">
        <v>802203529</v>
      </c>
      <c r="H160" s="11"/>
      <c r="I160" s="10">
        <v>839629609</v>
      </c>
      <c r="J160" s="11"/>
    </row>
    <row r="161" spans="1:10" ht="15" customHeight="1">
      <c r="B161" s="14"/>
      <c r="C161" s="12"/>
      <c r="D161" s="12" t="s">
        <v>119</v>
      </c>
      <c r="E161" s="12"/>
      <c r="F161" s="30"/>
      <c r="G161" s="10">
        <v>23535730996</v>
      </c>
      <c r="H161" s="11"/>
      <c r="I161" s="10">
        <v>22092861042</v>
      </c>
      <c r="J161" s="11"/>
    </row>
    <row r="162" spans="1:10" ht="15" customHeight="1">
      <c r="B162" s="14"/>
      <c r="C162" s="12"/>
      <c r="D162" s="12" t="s">
        <v>258</v>
      </c>
      <c r="E162" s="12"/>
      <c r="F162" s="30"/>
      <c r="G162" s="10"/>
      <c r="H162" s="11"/>
      <c r="I162" s="10"/>
      <c r="J162" s="11"/>
    </row>
    <row r="163" spans="1:10" ht="15" customHeight="1">
      <c r="B163" s="14"/>
      <c r="C163" s="12"/>
      <c r="D163" s="12" t="s">
        <v>256</v>
      </c>
      <c r="E163" s="12"/>
      <c r="F163" s="30"/>
      <c r="G163" s="10"/>
      <c r="H163" s="11"/>
      <c r="I163" s="10"/>
      <c r="J163" s="11"/>
    </row>
    <row r="164" spans="1:10" ht="15" customHeight="1">
      <c r="B164" s="14"/>
      <c r="C164" s="12"/>
      <c r="D164" s="12" t="s">
        <v>257</v>
      </c>
      <c r="E164" s="12"/>
      <c r="F164" s="30"/>
      <c r="G164" s="10">
        <f>SUM(G165:G167)</f>
        <v>-18864155140</v>
      </c>
      <c r="H164" s="11"/>
      <c r="I164" s="10">
        <f>SUM(I165:I167)</f>
        <v>-16269880113</v>
      </c>
      <c r="J164" s="11"/>
    </row>
    <row r="165" spans="1:10" ht="15" customHeight="1">
      <c r="B165" s="14"/>
      <c r="C165" s="12"/>
      <c r="D165" s="12"/>
      <c r="E165" s="12" t="s">
        <v>120</v>
      </c>
      <c r="F165" s="30"/>
      <c r="G165" s="10">
        <v>-387399441</v>
      </c>
      <c r="H165" s="11"/>
      <c r="I165" s="10">
        <v>-433653863</v>
      </c>
      <c r="J165" s="11"/>
    </row>
    <row r="166" spans="1:10" ht="15" customHeight="1">
      <c r="B166" s="14"/>
      <c r="C166" s="12"/>
      <c r="D166" s="12"/>
      <c r="E166" s="12" t="s">
        <v>121</v>
      </c>
      <c r="F166" s="30"/>
      <c r="G166" s="10">
        <v>-18476755699</v>
      </c>
      <c r="H166" s="11"/>
      <c r="I166" s="10">
        <v>-15836226250</v>
      </c>
      <c r="J166" s="11"/>
    </row>
    <row r="167" spans="1:10" ht="15" customHeight="1">
      <c r="B167" s="14"/>
      <c r="C167" s="12"/>
      <c r="D167" s="12"/>
      <c r="E167" s="12" t="s">
        <v>122</v>
      </c>
      <c r="F167" s="30"/>
      <c r="G167" s="10"/>
      <c r="H167" s="11"/>
      <c r="I167" s="10"/>
      <c r="J167" s="11"/>
    </row>
    <row r="168" spans="1:10" ht="15" customHeight="1">
      <c r="B168" s="14" t="s">
        <v>370</v>
      </c>
      <c r="C168" s="12"/>
      <c r="D168" s="12"/>
      <c r="E168" s="12"/>
      <c r="F168" s="30"/>
      <c r="G168" s="10" t="s">
        <v>1</v>
      </c>
      <c r="H168" s="11">
        <f>SUM(H169)</f>
        <v>19301839623</v>
      </c>
      <c r="I168" s="10" t="s">
        <v>1</v>
      </c>
      <c r="J168" s="11">
        <f>SUM(J169)</f>
        <v>24680797166</v>
      </c>
    </row>
    <row r="169" spans="1:10" ht="15" customHeight="1">
      <c r="B169" s="14"/>
      <c r="C169" s="12" t="s">
        <v>123</v>
      </c>
      <c r="D169" s="12"/>
      <c r="E169" s="12"/>
      <c r="F169" s="30"/>
      <c r="G169" s="10" t="s">
        <v>1</v>
      </c>
      <c r="H169" s="11">
        <f>SUM(G170:G174)</f>
        <v>19301839623</v>
      </c>
      <c r="I169" s="10" t="s">
        <v>1</v>
      </c>
      <c r="J169" s="11">
        <f>SUM(I170:I174)</f>
        <v>24680797166</v>
      </c>
    </row>
    <row r="170" spans="1:10" ht="15" customHeight="1">
      <c r="B170" s="14"/>
      <c r="C170" s="12"/>
      <c r="D170" s="12" t="s">
        <v>124</v>
      </c>
      <c r="E170" s="12"/>
      <c r="F170" s="30"/>
      <c r="G170" s="10">
        <v>4138867790</v>
      </c>
      <c r="H170" s="11"/>
      <c r="I170" s="10">
        <v>4557712390</v>
      </c>
      <c r="J170" s="11"/>
    </row>
    <row r="171" spans="1:10" ht="15" customHeight="1">
      <c r="B171" s="14"/>
      <c r="C171" s="12"/>
      <c r="D171" s="12" t="s">
        <v>125</v>
      </c>
      <c r="E171" s="12"/>
      <c r="F171" s="30"/>
      <c r="G171" s="10">
        <v>418798220</v>
      </c>
      <c r="H171" s="11"/>
      <c r="I171" s="10">
        <v>307604620</v>
      </c>
      <c r="J171" s="11"/>
    </row>
    <row r="172" spans="1:10" ht="15" customHeight="1">
      <c r="B172" s="14"/>
      <c r="C172" s="12"/>
      <c r="D172" s="12" t="s">
        <v>126</v>
      </c>
      <c r="E172" s="12"/>
      <c r="F172" s="30"/>
      <c r="G172" s="10">
        <v>11087741321</v>
      </c>
      <c r="H172" s="11"/>
      <c r="I172" s="10">
        <v>15707158982</v>
      </c>
      <c r="J172" s="11"/>
    </row>
    <row r="173" spans="1:10" ht="15" customHeight="1">
      <c r="B173" s="14"/>
      <c r="C173" s="12"/>
      <c r="D173" s="12" t="s">
        <v>127</v>
      </c>
      <c r="E173" s="12"/>
      <c r="F173" s="30"/>
      <c r="G173" s="10">
        <v>11718000</v>
      </c>
      <c r="H173" s="11"/>
      <c r="I173" s="10">
        <v>463606882</v>
      </c>
      <c r="J173" s="11"/>
    </row>
    <row r="174" spans="1:10" ht="15" customHeight="1">
      <c r="B174" s="14"/>
      <c r="C174" s="12"/>
      <c r="D174" s="12" t="s">
        <v>128</v>
      </c>
      <c r="E174" s="12"/>
      <c r="F174" s="30"/>
      <c r="G174" s="10">
        <v>3644714292</v>
      </c>
      <c r="H174" s="11"/>
      <c r="I174" s="10">
        <v>3644714292</v>
      </c>
      <c r="J174" s="11"/>
    </row>
    <row r="175" spans="1:10" ht="15" customHeight="1">
      <c r="B175" s="14" t="s">
        <v>388</v>
      </c>
      <c r="C175" s="12"/>
      <c r="D175" s="12"/>
      <c r="E175" s="12"/>
      <c r="F175" s="30"/>
      <c r="G175" s="10"/>
      <c r="H175" s="11">
        <v>4476335563</v>
      </c>
      <c r="I175" s="10"/>
      <c r="J175" s="11">
        <v>594617278</v>
      </c>
    </row>
    <row r="176" spans="1:10" ht="15" customHeight="1">
      <c r="A176" s="40"/>
      <c r="B176" s="14" t="s">
        <v>405</v>
      </c>
      <c r="C176" s="12"/>
      <c r="D176" s="12"/>
      <c r="E176" s="12"/>
      <c r="F176" s="30"/>
      <c r="G176" s="10" t="s">
        <v>1</v>
      </c>
      <c r="H176" s="11"/>
      <c r="I176" s="10" t="s">
        <v>1</v>
      </c>
      <c r="J176" s="11"/>
    </row>
    <row r="177" spans="2:10" ht="15" customHeight="1">
      <c r="B177" s="14" t="s">
        <v>389</v>
      </c>
      <c r="C177" s="12"/>
      <c r="D177" s="12"/>
      <c r="E177" s="12"/>
      <c r="F177" s="30"/>
      <c r="G177" s="10" t="s">
        <v>1</v>
      </c>
      <c r="H177" s="11">
        <f>SUM(H178,H181,H186,H189)</f>
        <v>2081083480</v>
      </c>
      <c r="I177" s="10" t="s">
        <v>1</v>
      </c>
      <c r="J177" s="11">
        <f>SUM(J178,J181,J186,J189)</f>
        <v>1618817902</v>
      </c>
    </row>
    <row r="178" spans="2:10" ht="15" customHeight="1">
      <c r="B178" s="14"/>
      <c r="C178" s="12" t="s">
        <v>376</v>
      </c>
      <c r="D178" s="12"/>
      <c r="E178" s="12"/>
      <c r="F178" s="30"/>
      <c r="G178" s="10" t="s">
        <v>1</v>
      </c>
      <c r="H178" s="11">
        <f>SUM(G179:G180)</f>
        <v>1359312892</v>
      </c>
      <c r="I178" s="10" t="s">
        <v>1</v>
      </c>
      <c r="J178" s="11">
        <f>SUM(I179:I180)</f>
        <v>768354193</v>
      </c>
    </row>
    <row r="179" spans="2:10" ht="15" customHeight="1">
      <c r="B179" s="14"/>
      <c r="C179" s="12"/>
      <c r="D179" s="12" t="s">
        <v>150</v>
      </c>
      <c r="E179" s="12"/>
      <c r="F179" s="30"/>
      <c r="G179" s="10">
        <v>1156798316</v>
      </c>
      <c r="H179" s="11"/>
      <c r="I179" s="10">
        <v>471941022</v>
      </c>
      <c r="J179" s="11"/>
    </row>
    <row r="180" spans="2:10" ht="15" customHeight="1">
      <c r="B180" s="14"/>
      <c r="C180" s="12"/>
      <c r="D180" s="12" t="s">
        <v>151</v>
      </c>
      <c r="E180" s="12"/>
      <c r="F180" s="30"/>
      <c r="G180" s="10">
        <v>202514576</v>
      </c>
      <c r="H180" s="11"/>
      <c r="I180" s="10">
        <v>296413171</v>
      </c>
      <c r="J180" s="11"/>
    </row>
    <row r="181" spans="2:10" ht="15" customHeight="1">
      <c r="B181" s="14"/>
      <c r="C181" s="12" t="s">
        <v>377</v>
      </c>
      <c r="D181" s="12"/>
      <c r="E181" s="12"/>
      <c r="F181" s="30"/>
      <c r="G181" s="10" t="s">
        <v>1</v>
      </c>
      <c r="H181" s="11">
        <f>SUM(G182:G185)</f>
        <v>717278588</v>
      </c>
      <c r="I181" s="10" t="s">
        <v>1</v>
      </c>
      <c r="J181" s="11">
        <f>SUM(I182:I185)</f>
        <v>845971709</v>
      </c>
    </row>
    <row r="182" spans="2:10" ht="15" customHeight="1">
      <c r="B182" s="14"/>
      <c r="C182" s="12"/>
      <c r="D182" s="12" t="s">
        <v>152</v>
      </c>
      <c r="E182" s="12"/>
      <c r="F182" s="30"/>
      <c r="G182" s="10">
        <v>335364385</v>
      </c>
      <c r="H182" s="11"/>
      <c r="I182" s="10">
        <v>572846576</v>
      </c>
      <c r="J182" s="11"/>
    </row>
    <row r="183" spans="2:10" ht="15" customHeight="1">
      <c r="B183" s="14"/>
      <c r="C183" s="12"/>
      <c r="D183" s="12" t="s">
        <v>153</v>
      </c>
      <c r="E183" s="12"/>
      <c r="F183" s="30"/>
      <c r="G183" s="10">
        <v>114464332</v>
      </c>
      <c r="H183" s="11"/>
      <c r="I183" s="10">
        <v>140283814</v>
      </c>
      <c r="J183" s="11"/>
    </row>
    <row r="184" spans="2:10" ht="15" customHeight="1">
      <c r="B184" s="14"/>
      <c r="C184" s="12"/>
      <c r="D184" s="12" t="s">
        <v>364</v>
      </c>
      <c r="E184" s="12"/>
      <c r="F184" s="30"/>
      <c r="G184" s="10"/>
      <c r="H184" s="11"/>
      <c r="I184" s="10"/>
      <c r="J184" s="11"/>
    </row>
    <row r="185" spans="2:10" ht="15" customHeight="1">
      <c r="B185" s="14"/>
      <c r="C185" s="12"/>
      <c r="D185" s="12" t="s">
        <v>365</v>
      </c>
      <c r="E185" s="12"/>
      <c r="F185" s="30"/>
      <c r="G185" s="10">
        <v>267449871</v>
      </c>
      <c r="H185" s="11"/>
      <c r="I185" s="10">
        <v>132841319</v>
      </c>
      <c r="J185" s="11"/>
    </row>
    <row r="186" spans="2:10" ht="15" customHeight="1">
      <c r="B186" s="14"/>
      <c r="C186" s="12" t="s">
        <v>372</v>
      </c>
      <c r="D186" s="12"/>
      <c r="E186" s="12"/>
      <c r="F186" s="30"/>
      <c r="G186" s="10" t="s">
        <v>1</v>
      </c>
      <c r="H186" s="11">
        <f>SUM(G187:G188)</f>
        <v>4492000</v>
      </c>
      <c r="I186" s="10" t="s">
        <v>1</v>
      </c>
      <c r="J186" s="11">
        <f>SUM(I187:I188)</f>
        <v>4492000</v>
      </c>
    </row>
    <row r="187" spans="2:10" ht="15" customHeight="1">
      <c r="B187" s="14"/>
      <c r="C187" s="12"/>
      <c r="D187" s="12" t="s">
        <v>384</v>
      </c>
      <c r="E187" s="12"/>
      <c r="F187" s="30"/>
      <c r="G187" s="10">
        <v>2000000</v>
      </c>
      <c r="H187" s="11"/>
      <c r="I187" s="10">
        <v>2000000</v>
      </c>
      <c r="J187" s="11"/>
    </row>
    <row r="188" spans="2:10" ht="15" customHeight="1">
      <c r="B188" s="14"/>
      <c r="C188" s="12"/>
      <c r="D188" s="12" t="s">
        <v>385</v>
      </c>
      <c r="E188" s="12"/>
      <c r="F188" s="30"/>
      <c r="G188" s="10">
        <v>2492000</v>
      </c>
      <c r="H188" s="11"/>
      <c r="I188" s="10">
        <v>2492000</v>
      </c>
      <c r="J188" s="11"/>
    </row>
    <row r="189" spans="2:10" ht="15" customHeight="1">
      <c r="B189" s="14"/>
      <c r="C189" s="12" t="s">
        <v>378</v>
      </c>
      <c r="D189" s="12"/>
      <c r="E189" s="12"/>
      <c r="F189" s="30"/>
      <c r="G189" s="10"/>
      <c r="H189" s="13">
        <f>SUM(G190)</f>
        <v>0</v>
      </c>
      <c r="I189" s="10"/>
      <c r="J189" s="13">
        <f>SUM(I190)</f>
        <v>0</v>
      </c>
    </row>
    <row r="190" spans="2:10" ht="15" customHeight="1">
      <c r="B190" s="14"/>
      <c r="C190" s="12"/>
      <c r="D190" s="12" t="s">
        <v>310</v>
      </c>
      <c r="E190" s="12"/>
      <c r="F190" s="30"/>
      <c r="G190" s="10"/>
      <c r="H190" s="11"/>
      <c r="I190" s="10"/>
      <c r="J190" s="11"/>
    </row>
    <row r="191" spans="2:10" ht="15" customHeight="1">
      <c r="B191" s="14" t="s">
        <v>159</v>
      </c>
      <c r="C191" s="12"/>
      <c r="D191" s="12"/>
      <c r="E191" s="12"/>
      <c r="F191" s="30"/>
      <c r="G191" s="10" t="s">
        <v>1</v>
      </c>
      <c r="H191" s="11">
        <f>SUM(H9,H52,H79,H87,H112,H158,H168,H175,H176,H177)</f>
        <v>2653950107038</v>
      </c>
      <c r="I191" s="10" t="s">
        <v>1</v>
      </c>
      <c r="J191" s="11">
        <f>SUM(J9,J52,J79,J87,J112,J158,J168,J175,J176,J177)</f>
        <v>1968450659447</v>
      </c>
    </row>
    <row r="192" spans="2:10" ht="15" customHeight="1">
      <c r="B192" s="14" t="s">
        <v>160</v>
      </c>
      <c r="C192" s="12"/>
      <c r="D192" s="12"/>
      <c r="E192" s="12"/>
      <c r="F192" s="30"/>
      <c r="G192" s="10" t="s">
        <v>1</v>
      </c>
      <c r="H192" s="11" t="s">
        <v>1</v>
      </c>
      <c r="I192" s="10" t="s">
        <v>1</v>
      </c>
      <c r="J192" s="11" t="s">
        <v>1</v>
      </c>
    </row>
    <row r="193" spans="2:10" ht="15" customHeight="1">
      <c r="B193" s="14" t="s">
        <v>161</v>
      </c>
      <c r="C193" s="12"/>
      <c r="D193" s="12"/>
      <c r="E193" s="12"/>
      <c r="F193" s="30"/>
      <c r="G193" s="10" t="s">
        <v>1</v>
      </c>
      <c r="H193" s="11">
        <f>SUM(H194,H229)</f>
        <v>471040178556</v>
      </c>
      <c r="I193" s="10" t="s">
        <v>1</v>
      </c>
      <c r="J193" s="11">
        <f>SUM(J194,J229)</f>
        <v>335383089598</v>
      </c>
    </row>
    <row r="194" spans="2:10" ht="15" customHeight="1">
      <c r="B194" s="14"/>
      <c r="C194" s="12" t="s">
        <v>162</v>
      </c>
      <c r="D194" s="12"/>
      <c r="E194" s="12"/>
      <c r="F194" s="30"/>
      <c r="G194" s="10" t="s">
        <v>1</v>
      </c>
      <c r="H194" s="11">
        <f>SUM(G195,G196,G209,G222,G225,G226)</f>
        <v>469625239376</v>
      </c>
      <c r="I194" s="10" t="s">
        <v>1</v>
      </c>
      <c r="J194" s="11">
        <f>SUM(I195,I196,I209,I222,I225,I226)</f>
        <v>334714498038</v>
      </c>
    </row>
    <row r="195" spans="2:10" ht="15" customHeight="1">
      <c r="B195" s="14"/>
      <c r="C195" s="12"/>
      <c r="D195" s="12" t="s">
        <v>276</v>
      </c>
      <c r="E195" s="12"/>
      <c r="F195" s="30"/>
      <c r="G195" s="10">
        <v>275238320297</v>
      </c>
      <c r="H195" s="11"/>
      <c r="I195" s="10">
        <v>195412160403</v>
      </c>
      <c r="J195" s="11"/>
    </row>
    <row r="196" spans="2:10" ht="15" customHeight="1">
      <c r="B196" s="14"/>
      <c r="C196" s="12"/>
      <c r="D196" s="12" t="s">
        <v>277</v>
      </c>
      <c r="E196" s="12"/>
      <c r="F196" s="30"/>
      <c r="G196" s="10">
        <f>SUM(G197:G208)</f>
        <v>20153273676</v>
      </c>
      <c r="H196" s="11"/>
      <c r="I196" s="10">
        <f>SUM(I197:I208)</f>
        <v>18825475121</v>
      </c>
      <c r="J196" s="11"/>
    </row>
    <row r="197" spans="2:10" ht="15" customHeight="1">
      <c r="B197" s="14"/>
      <c r="C197" s="12"/>
      <c r="D197" s="12"/>
      <c r="E197" s="12" t="s">
        <v>282</v>
      </c>
      <c r="F197" s="30"/>
      <c r="G197" s="10"/>
      <c r="H197" s="11"/>
      <c r="I197" s="10"/>
      <c r="J197" s="11"/>
    </row>
    <row r="198" spans="2:10" ht="15" customHeight="1">
      <c r="B198" s="14"/>
      <c r="C198" s="12"/>
      <c r="D198" s="12"/>
      <c r="E198" s="12" t="s">
        <v>249</v>
      </c>
      <c r="F198" s="30"/>
      <c r="G198" s="10">
        <v>6171241917</v>
      </c>
      <c r="H198" s="11"/>
      <c r="I198" s="10">
        <v>4743858896</v>
      </c>
      <c r="J198" s="11"/>
    </row>
    <row r="199" spans="2:10" ht="15" customHeight="1">
      <c r="B199" s="14"/>
      <c r="C199" s="12"/>
      <c r="D199" s="12"/>
      <c r="E199" s="12" t="s">
        <v>250</v>
      </c>
      <c r="F199" s="30"/>
      <c r="G199" s="10">
        <v>900623787</v>
      </c>
      <c r="H199" s="11"/>
      <c r="I199" s="10">
        <v>408446384</v>
      </c>
      <c r="J199" s="11"/>
    </row>
    <row r="200" spans="2:10" ht="15" customHeight="1">
      <c r="B200" s="14"/>
      <c r="C200" s="12"/>
      <c r="D200" s="12"/>
      <c r="E200" s="12" t="s">
        <v>251</v>
      </c>
      <c r="F200" s="30"/>
      <c r="G200" s="10">
        <v>672753722</v>
      </c>
      <c r="H200" s="11"/>
      <c r="I200" s="10">
        <v>386806863</v>
      </c>
      <c r="J200" s="11"/>
    </row>
    <row r="201" spans="2:10" ht="15" customHeight="1">
      <c r="B201" s="14"/>
      <c r="C201" s="12"/>
      <c r="D201" s="12"/>
      <c r="E201" s="12" t="s">
        <v>252</v>
      </c>
      <c r="F201" s="30"/>
      <c r="G201" s="10">
        <v>303856307</v>
      </c>
      <c r="H201" s="11"/>
      <c r="I201" s="10">
        <v>290427771</v>
      </c>
      <c r="J201" s="11"/>
    </row>
    <row r="202" spans="2:10" ht="15" customHeight="1">
      <c r="B202" s="14"/>
      <c r="C202" s="12"/>
      <c r="D202" s="12"/>
      <c r="E202" s="12" t="s">
        <v>253</v>
      </c>
      <c r="F202" s="30"/>
      <c r="G202" s="10">
        <v>9405309094</v>
      </c>
      <c r="H202" s="11"/>
      <c r="I202" s="10">
        <v>10142765114</v>
      </c>
      <c r="J202" s="11"/>
    </row>
    <row r="203" spans="2:10" ht="15" customHeight="1">
      <c r="B203" s="14"/>
      <c r="C203" s="12"/>
      <c r="D203" s="12"/>
      <c r="E203" s="12" t="s">
        <v>254</v>
      </c>
      <c r="F203" s="30"/>
      <c r="G203" s="10">
        <v>46837346</v>
      </c>
      <c r="H203" s="11"/>
      <c r="I203" s="10">
        <v>87860871</v>
      </c>
      <c r="J203" s="11"/>
    </row>
    <row r="204" spans="2:10" ht="15" customHeight="1">
      <c r="B204" s="14"/>
      <c r="C204" s="12"/>
      <c r="D204" s="12"/>
      <c r="E204" s="12" t="s">
        <v>237</v>
      </c>
      <c r="F204" s="30"/>
      <c r="G204" s="10">
        <v>38001571</v>
      </c>
      <c r="H204" s="11"/>
      <c r="I204" s="10">
        <v>347050688</v>
      </c>
      <c r="J204" s="11"/>
    </row>
    <row r="205" spans="2:10" ht="15" customHeight="1">
      <c r="B205" s="14"/>
      <c r="C205" s="12"/>
      <c r="D205" s="12"/>
      <c r="E205" s="12" t="s">
        <v>238</v>
      </c>
      <c r="F205" s="30"/>
      <c r="G205" s="10">
        <v>3097142</v>
      </c>
      <c r="H205" s="11"/>
      <c r="I205" s="10">
        <v>3193395</v>
      </c>
      <c r="J205" s="11"/>
    </row>
    <row r="206" spans="2:10" ht="15" customHeight="1">
      <c r="B206" s="14"/>
      <c r="C206" s="12"/>
      <c r="D206" s="12"/>
      <c r="E206" s="12" t="s">
        <v>239</v>
      </c>
      <c r="F206" s="30"/>
      <c r="G206" s="10">
        <v>480126</v>
      </c>
      <c r="H206" s="11"/>
      <c r="I206" s="10">
        <v>995854</v>
      </c>
      <c r="J206" s="11"/>
    </row>
    <row r="207" spans="2:10" ht="15" customHeight="1">
      <c r="B207" s="14"/>
      <c r="C207" s="12"/>
      <c r="D207" s="12"/>
      <c r="E207" s="12" t="s">
        <v>366</v>
      </c>
      <c r="F207" s="30"/>
      <c r="G207" s="15">
        <v>2611072664</v>
      </c>
      <c r="H207" s="13"/>
      <c r="I207" s="15">
        <v>2308320000</v>
      </c>
      <c r="J207" s="13"/>
    </row>
    <row r="208" spans="2:10" ht="15" customHeight="1">
      <c r="B208" s="14"/>
      <c r="C208" s="12"/>
      <c r="D208" s="12"/>
      <c r="E208" s="12" t="s">
        <v>367</v>
      </c>
      <c r="F208" s="30"/>
      <c r="G208" s="15">
        <v>0</v>
      </c>
      <c r="H208" s="13"/>
      <c r="I208" s="15">
        <v>105749285</v>
      </c>
      <c r="J208" s="13"/>
    </row>
    <row r="209" spans="2:10" ht="15" customHeight="1">
      <c r="B209" s="14"/>
      <c r="C209" s="12"/>
      <c r="D209" s="12" t="s">
        <v>278</v>
      </c>
      <c r="E209" s="12"/>
      <c r="F209" s="30"/>
      <c r="G209" s="10">
        <f>SUM(G210,G211,G220)</f>
        <v>128527689413</v>
      </c>
      <c r="H209" s="11" t="s">
        <v>1</v>
      </c>
      <c r="I209" s="10">
        <f>SUM(I210,I211,I220)</f>
        <v>119936449795</v>
      </c>
      <c r="J209" s="11" t="s">
        <v>1</v>
      </c>
    </row>
    <row r="210" spans="2:10" ht="15" customHeight="1">
      <c r="B210" s="14"/>
      <c r="C210" s="12"/>
      <c r="D210" s="12"/>
      <c r="E210" s="12" t="s">
        <v>163</v>
      </c>
      <c r="F210" s="30"/>
      <c r="G210" s="10">
        <v>100110281388</v>
      </c>
      <c r="H210" s="11"/>
      <c r="I210" s="10">
        <v>94194344795</v>
      </c>
      <c r="J210" s="11"/>
    </row>
    <row r="211" spans="2:10" ht="15" customHeight="1">
      <c r="B211" s="14"/>
      <c r="C211" s="12"/>
      <c r="D211" s="12"/>
      <c r="E211" s="12" t="s">
        <v>164</v>
      </c>
      <c r="F211" s="30"/>
      <c r="G211" s="10">
        <f>SUM(G212:G219)</f>
        <v>26700221612</v>
      </c>
      <c r="H211" s="11" t="s">
        <v>1</v>
      </c>
      <c r="I211" s="10">
        <f>SUM(I212:I219)</f>
        <v>23553065964</v>
      </c>
      <c r="J211" s="11" t="s">
        <v>1</v>
      </c>
    </row>
    <row r="212" spans="2:10" ht="15" customHeight="1">
      <c r="B212" s="14"/>
      <c r="C212" s="12"/>
      <c r="D212" s="12"/>
      <c r="E212" s="12"/>
      <c r="F212" s="30" t="s">
        <v>165</v>
      </c>
      <c r="G212" s="10">
        <v>19566153473</v>
      </c>
      <c r="H212" s="11"/>
      <c r="I212" s="10">
        <v>23389309436</v>
      </c>
      <c r="J212" s="11"/>
    </row>
    <row r="213" spans="2:10" ht="15" customHeight="1">
      <c r="B213" s="14"/>
      <c r="C213" s="12"/>
      <c r="D213" s="12"/>
      <c r="E213" s="12"/>
      <c r="F213" s="30" t="s">
        <v>166</v>
      </c>
      <c r="G213" s="10">
        <v>5436116567</v>
      </c>
      <c r="H213" s="11"/>
      <c r="I213" s="10">
        <v>54355430</v>
      </c>
      <c r="J213" s="11"/>
    </row>
    <row r="214" spans="2:10" ht="15" customHeight="1">
      <c r="B214" s="14"/>
      <c r="C214" s="12"/>
      <c r="D214" s="12"/>
      <c r="E214" s="12"/>
      <c r="F214" s="30" t="s">
        <v>167</v>
      </c>
      <c r="G214" s="10">
        <v>278893864</v>
      </c>
      <c r="H214" s="11"/>
      <c r="I214" s="10">
        <v>37557394</v>
      </c>
      <c r="J214" s="11"/>
    </row>
    <row r="215" spans="2:10" ht="15" customHeight="1">
      <c r="B215" s="14"/>
      <c r="C215" s="12"/>
      <c r="D215" s="12"/>
      <c r="E215" s="12"/>
      <c r="F215" s="30" t="s">
        <v>168</v>
      </c>
      <c r="G215" s="10">
        <v>1392979191</v>
      </c>
      <c r="H215" s="11"/>
      <c r="I215" s="10">
        <v>64864577</v>
      </c>
      <c r="J215" s="11"/>
    </row>
    <row r="216" spans="2:10" ht="15" customHeight="1">
      <c r="B216" s="14"/>
      <c r="C216" s="12"/>
      <c r="D216" s="12"/>
      <c r="E216" s="12"/>
      <c r="F216" s="30" t="s">
        <v>169</v>
      </c>
      <c r="G216" s="10">
        <v>18888021</v>
      </c>
      <c r="H216" s="11"/>
      <c r="I216" s="10">
        <v>184269</v>
      </c>
      <c r="J216" s="11"/>
    </row>
    <row r="217" spans="2:10" ht="15" customHeight="1">
      <c r="B217" s="14"/>
      <c r="C217" s="12"/>
      <c r="D217" s="12"/>
      <c r="E217" s="12"/>
      <c r="F217" s="30" t="s">
        <v>170</v>
      </c>
      <c r="G217" s="10">
        <v>6424115</v>
      </c>
      <c r="H217" s="11"/>
      <c r="I217" s="10">
        <v>6350286</v>
      </c>
      <c r="J217" s="11"/>
    </row>
    <row r="218" spans="2:10" ht="15" customHeight="1">
      <c r="B218" s="14"/>
      <c r="C218" s="12"/>
      <c r="D218" s="12"/>
      <c r="E218" s="12"/>
      <c r="F218" s="30" t="s">
        <v>171</v>
      </c>
      <c r="G218" s="10">
        <v>671630</v>
      </c>
      <c r="H218" s="11"/>
      <c r="I218" s="10">
        <v>444572</v>
      </c>
      <c r="J218" s="11"/>
    </row>
    <row r="219" spans="2:10" ht="15" customHeight="1">
      <c r="B219" s="14"/>
      <c r="C219" s="12"/>
      <c r="D219" s="12"/>
      <c r="E219" s="12"/>
      <c r="F219" s="30" t="s">
        <v>172</v>
      </c>
      <c r="G219" s="10">
        <v>94751</v>
      </c>
      <c r="H219" s="11"/>
      <c r="I219" s="10">
        <v>0</v>
      </c>
      <c r="J219" s="11"/>
    </row>
    <row r="220" spans="2:10" ht="15" customHeight="1">
      <c r="B220" s="14"/>
      <c r="C220" s="12"/>
      <c r="D220" s="12"/>
      <c r="E220" s="12" t="s">
        <v>173</v>
      </c>
      <c r="F220" s="30"/>
      <c r="G220" s="10">
        <f>G221</f>
        <v>1717186413</v>
      </c>
      <c r="H220" s="11" t="s">
        <v>1</v>
      </c>
      <c r="I220" s="10">
        <f>I221</f>
        <v>2189039036</v>
      </c>
      <c r="J220" s="11" t="s">
        <v>1</v>
      </c>
    </row>
    <row r="221" spans="2:10" ht="15" customHeight="1">
      <c r="B221" s="14"/>
      <c r="C221" s="12"/>
      <c r="D221" s="12"/>
      <c r="E221" s="12"/>
      <c r="F221" s="30" t="s">
        <v>174</v>
      </c>
      <c r="G221" s="10">
        <v>1717186413</v>
      </c>
      <c r="H221" s="11"/>
      <c r="I221" s="10">
        <v>2189039036</v>
      </c>
      <c r="J221" s="11"/>
    </row>
    <row r="222" spans="2:10" ht="15" customHeight="1">
      <c r="B222" s="14"/>
      <c r="C222" s="12"/>
      <c r="D222" s="12" t="s">
        <v>279</v>
      </c>
      <c r="E222" s="12"/>
      <c r="F222" s="30"/>
      <c r="G222" s="10">
        <f>SUM(G223:G224)</f>
        <v>0</v>
      </c>
      <c r="H222" s="11" t="s">
        <v>1</v>
      </c>
      <c r="I222" s="10">
        <f>SUM(I223:I224)</f>
        <v>0</v>
      </c>
      <c r="J222" s="11" t="s">
        <v>1</v>
      </c>
    </row>
    <row r="223" spans="2:10" ht="15" customHeight="1">
      <c r="B223" s="14"/>
      <c r="C223" s="12"/>
      <c r="D223" s="12"/>
      <c r="E223" s="12" t="s">
        <v>175</v>
      </c>
      <c r="F223" s="30"/>
      <c r="G223" s="10" t="s">
        <v>1</v>
      </c>
      <c r="H223" s="11" t="s">
        <v>1</v>
      </c>
      <c r="I223" s="10" t="s">
        <v>1</v>
      </c>
      <c r="J223" s="11" t="s">
        <v>1</v>
      </c>
    </row>
    <row r="224" spans="2:10" ht="15" customHeight="1">
      <c r="B224" s="14"/>
      <c r="C224" s="12"/>
      <c r="D224" s="12"/>
      <c r="E224" s="12" t="s">
        <v>312</v>
      </c>
      <c r="F224" s="30"/>
      <c r="G224" s="10" t="s">
        <v>1</v>
      </c>
      <c r="H224" s="11" t="s">
        <v>1</v>
      </c>
      <c r="I224" s="10" t="s">
        <v>1</v>
      </c>
      <c r="J224" s="11" t="s">
        <v>1</v>
      </c>
    </row>
    <row r="225" spans="2:10" ht="15" customHeight="1">
      <c r="B225" s="14"/>
      <c r="C225" s="12"/>
      <c r="D225" s="12" t="s">
        <v>280</v>
      </c>
      <c r="E225" s="12"/>
      <c r="F225" s="30"/>
      <c r="G225" s="10">
        <v>45704263923</v>
      </c>
      <c r="H225" s="11"/>
      <c r="I225" s="10">
        <v>534852191</v>
      </c>
      <c r="J225" s="11"/>
    </row>
    <row r="226" spans="2:10" ht="15" customHeight="1">
      <c r="B226" s="14"/>
      <c r="C226" s="12"/>
      <c r="D226" s="12" t="s">
        <v>281</v>
      </c>
      <c r="E226" s="12"/>
      <c r="F226" s="30"/>
      <c r="G226" s="10">
        <f>SUM(G227:G228)</f>
        <v>1692067</v>
      </c>
      <c r="H226" s="11" t="s">
        <v>1</v>
      </c>
      <c r="I226" s="15">
        <f>SUM(I227:I228)</f>
        <v>5560528</v>
      </c>
      <c r="J226" s="11" t="s">
        <v>1</v>
      </c>
    </row>
    <row r="227" spans="2:10" ht="15" customHeight="1">
      <c r="B227" s="14"/>
      <c r="C227" s="12"/>
      <c r="D227" s="12"/>
      <c r="E227" s="12" t="s">
        <v>283</v>
      </c>
      <c r="F227" s="30"/>
      <c r="G227" s="15">
        <v>1692067</v>
      </c>
      <c r="H227" s="13"/>
      <c r="I227" s="15">
        <v>5560528</v>
      </c>
      <c r="J227" s="13"/>
    </row>
    <row r="228" spans="2:10" ht="15" customHeight="1">
      <c r="B228" s="14"/>
      <c r="C228" s="12"/>
      <c r="D228" s="12"/>
      <c r="E228" s="12" t="s">
        <v>330</v>
      </c>
      <c r="F228" s="30"/>
      <c r="G228" s="15"/>
      <c r="H228" s="13"/>
      <c r="I228" s="15"/>
      <c r="J228" s="13"/>
    </row>
    <row r="229" spans="2:10" ht="15" customHeight="1">
      <c r="B229" s="14"/>
      <c r="C229" s="12" t="s">
        <v>176</v>
      </c>
      <c r="D229" s="12"/>
      <c r="E229" s="12"/>
      <c r="F229" s="30"/>
      <c r="G229" s="15" t="s">
        <v>1</v>
      </c>
      <c r="H229" s="13">
        <f>SUM(G230)</f>
        <v>1414939180</v>
      </c>
      <c r="I229" s="15" t="s">
        <v>1</v>
      </c>
      <c r="J229" s="13">
        <f>SUM(I230)</f>
        <v>668591560</v>
      </c>
    </row>
    <row r="230" spans="2:10" ht="15" customHeight="1">
      <c r="B230" s="14"/>
      <c r="C230" s="12"/>
      <c r="D230" s="12" t="s">
        <v>177</v>
      </c>
      <c r="E230" s="12"/>
      <c r="F230" s="30"/>
      <c r="G230" s="15">
        <v>1414939180</v>
      </c>
      <c r="H230" s="13"/>
      <c r="I230" s="15">
        <v>668591560</v>
      </c>
      <c r="J230" s="13"/>
    </row>
    <row r="231" spans="2:10" ht="15" customHeight="1">
      <c r="B231" s="14" t="s">
        <v>178</v>
      </c>
      <c r="C231" s="12"/>
      <c r="D231" s="12"/>
      <c r="E231" s="12"/>
      <c r="F231" s="30"/>
      <c r="G231" s="15" t="s">
        <v>1</v>
      </c>
      <c r="H231" s="13">
        <f>SUM(H232,H236)</f>
        <v>108072911004</v>
      </c>
      <c r="I231" s="15" t="s">
        <v>1</v>
      </c>
      <c r="J231" s="13">
        <f>SUM(J232,J236)</f>
        <v>15307174596</v>
      </c>
    </row>
    <row r="232" spans="2:10" ht="15" customHeight="1">
      <c r="B232" s="14"/>
      <c r="C232" s="12" t="s">
        <v>179</v>
      </c>
      <c r="D232" s="12"/>
      <c r="E232" s="12"/>
      <c r="F232" s="30"/>
      <c r="G232" s="15" t="s">
        <v>1</v>
      </c>
      <c r="H232" s="13">
        <f>SUM(G233:G235)</f>
        <v>106469924110</v>
      </c>
      <c r="I232" s="15" t="s">
        <v>1</v>
      </c>
      <c r="J232" s="13">
        <f>SUM(I233:I235)</f>
        <v>14031354220</v>
      </c>
    </row>
    <row r="233" spans="2:10" ht="15" customHeight="1">
      <c r="B233" s="14"/>
      <c r="C233" s="12"/>
      <c r="D233" s="12" t="s">
        <v>84</v>
      </c>
      <c r="E233" s="12"/>
      <c r="F233" s="30"/>
      <c r="G233" s="15">
        <v>10920251110</v>
      </c>
      <c r="H233" s="13"/>
      <c r="I233" s="15">
        <v>14031354220</v>
      </c>
      <c r="J233" s="13"/>
    </row>
    <row r="234" spans="2:10" ht="15" customHeight="1">
      <c r="B234" s="14"/>
      <c r="C234" s="12"/>
      <c r="D234" s="12" t="s">
        <v>180</v>
      </c>
      <c r="E234" s="12"/>
      <c r="F234" s="30"/>
      <c r="G234" s="15">
        <v>95549673000</v>
      </c>
      <c r="H234" s="13"/>
      <c r="I234" s="15"/>
      <c r="J234" s="13"/>
    </row>
    <row r="235" spans="2:10" ht="15" customHeight="1">
      <c r="B235" s="14"/>
      <c r="C235" s="12"/>
      <c r="D235" s="12" t="s">
        <v>331</v>
      </c>
      <c r="E235" s="12"/>
      <c r="F235" s="30"/>
      <c r="G235" s="15"/>
      <c r="H235" s="13"/>
      <c r="I235" s="15"/>
      <c r="J235" s="13"/>
    </row>
    <row r="236" spans="2:10" ht="15" customHeight="1">
      <c r="B236" s="14"/>
      <c r="C236" s="12" t="s">
        <v>181</v>
      </c>
      <c r="D236" s="12"/>
      <c r="E236" s="12"/>
      <c r="F236" s="30"/>
      <c r="G236" s="15" t="s">
        <v>1</v>
      </c>
      <c r="H236" s="13">
        <f>SUM(G237,G239)</f>
        <v>1602986894</v>
      </c>
      <c r="I236" s="15" t="s">
        <v>1</v>
      </c>
      <c r="J236" s="13">
        <f>SUM(I237,I239)</f>
        <v>1275820376</v>
      </c>
    </row>
    <row r="237" spans="2:10" ht="15" customHeight="1">
      <c r="B237" s="14"/>
      <c r="C237" s="12"/>
      <c r="D237" s="12" t="s">
        <v>90</v>
      </c>
      <c r="E237" s="12"/>
      <c r="F237" s="30"/>
      <c r="G237" s="15">
        <f>SUM(G238)</f>
        <v>1575165000</v>
      </c>
      <c r="H237" s="13" t="s">
        <v>1</v>
      </c>
      <c r="I237" s="15">
        <f>SUM(I238)</f>
        <v>1151180000</v>
      </c>
      <c r="J237" s="13" t="s">
        <v>1</v>
      </c>
    </row>
    <row r="238" spans="2:10" ht="15" customHeight="1">
      <c r="B238" s="14"/>
      <c r="C238" s="12"/>
      <c r="D238" s="12"/>
      <c r="E238" s="12" t="s">
        <v>91</v>
      </c>
      <c r="F238" s="30"/>
      <c r="G238" s="15">
        <v>1575165000</v>
      </c>
      <c r="H238" s="13"/>
      <c r="I238" s="15">
        <v>1151180000</v>
      </c>
      <c r="J238" s="13"/>
    </row>
    <row r="239" spans="2:10" ht="15" customHeight="1">
      <c r="B239" s="14"/>
      <c r="C239" s="12"/>
      <c r="D239" s="12" t="s">
        <v>235</v>
      </c>
      <c r="E239" s="12"/>
      <c r="F239" s="30"/>
      <c r="G239" s="15">
        <f>SUM(G240:G242)</f>
        <v>27821894</v>
      </c>
      <c r="H239" s="13" t="s">
        <v>1</v>
      </c>
      <c r="I239" s="15">
        <f>SUM(I240:I242)</f>
        <v>124640376</v>
      </c>
      <c r="J239" s="13" t="s">
        <v>1</v>
      </c>
    </row>
    <row r="240" spans="2:10" ht="15" customHeight="1">
      <c r="B240" s="14"/>
      <c r="C240" s="12"/>
      <c r="D240" s="12"/>
      <c r="E240" s="12" t="s">
        <v>305</v>
      </c>
      <c r="F240" s="30"/>
      <c r="G240" s="15">
        <v>27821894</v>
      </c>
      <c r="H240" s="13"/>
      <c r="I240" s="15">
        <v>124640376</v>
      </c>
      <c r="J240" s="13"/>
    </row>
    <row r="241" spans="2:10" ht="15" customHeight="1">
      <c r="B241" s="14"/>
      <c r="C241" s="12"/>
      <c r="D241" s="12"/>
      <c r="E241" s="12" t="s">
        <v>329</v>
      </c>
      <c r="F241" s="30"/>
      <c r="G241" s="15"/>
      <c r="H241" s="13"/>
      <c r="I241" s="15"/>
      <c r="J241" s="13"/>
    </row>
    <row r="242" spans="2:10" ht="15" customHeight="1">
      <c r="B242" s="14"/>
      <c r="C242" s="12"/>
      <c r="D242" s="12"/>
      <c r="E242" s="12" t="s">
        <v>314</v>
      </c>
      <c r="F242" s="30"/>
      <c r="G242" s="15"/>
      <c r="H242" s="13"/>
      <c r="I242" s="15"/>
      <c r="J242" s="13"/>
    </row>
    <row r="243" spans="2:10" ht="15" customHeight="1">
      <c r="B243" s="14" t="s">
        <v>287</v>
      </c>
      <c r="C243" s="12"/>
      <c r="D243" s="12"/>
      <c r="E243" s="12"/>
      <c r="F243" s="30"/>
      <c r="G243" s="15"/>
      <c r="H243" s="13">
        <f>SUM(H244)</f>
        <v>0</v>
      </c>
      <c r="I243" s="15"/>
      <c r="J243" s="13">
        <f>SUM(J244)</f>
        <v>0</v>
      </c>
    </row>
    <row r="244" spans="2:10" ht="15" customHeight="1">
      <c r="B244" s="14"/>
      <c r="C244" s="12" t="s">
        <v>288</v>
      </c>
      <c r="D244" s="12"/>
      <c r="E244" s="12"/>
      <c r="F244" s="30"/>
      <c r="G244" s="15"/>
      <c r="H244" s="13"/>
      <c r="I244" s="15"/>
      <c r="J244" s="13"/>
    </row>
    <row r="245" spans="2:10" ht="15" customHeight="1">
      <c r="B245" s="14" t="s">
        <v>289</v>
      </c>
      <c r="C245" s="12"/>
      <c r="D245" s="12"/>
      <c r="E245" s="12"/>
      <c r="F245" s="30"/>
      <c r="G245" s="15" t="s">
        <v>1</v>
      </c>
      <c r="H245" s="13">
        <f>SUM(H246,H247,H256)</f>
        <v>1240819664116</v>
      </c>
      <c r="I245" s="15" t="s">
        <v>1</v>
      </c>
      <c r="J245" s="13">
        <f>SUM(J246,J247,J256)</f>
        <v>1005003259696</v>
      </c>
    </row>
    <row r="246" spans="2:10" ht="15" customHeight="1">
      <c r="B246" s="14"/>
      <c r="C246" s="12" t="s">
        <v>182</v>
      </c>
      <c r="D246" s="12"/>
      <c r="E246" s="12"/>
      <c r="F246" s="30"/>
      <c r="G246" s="15"/>
      <c r="H246" s="13"/>
      <c r="I246" s="15"/>
      <c r="J246" s="13">
        <v>15000000000</v>
      </c>
    </row>
    <row r="247" spans="2:10" ht="15" customHeight="1">
      <c r="B247" s="14"/>
      <c r="C247" s="12" t="s">
        <v>183</v>
      </c>
      <c r="D247" s="12"/>
      <c r="E247" s="12"/>
      <c r="F247" s="30"/>
      <c r="G247" s="15" t="s">
        <v>1</v>
      </c>
      <c r="H247" s="13">
        <f>SUM(G248,G253,G254,G255)</f>
        <v>321652705844</v>
      </c>
      <c r="I247" s="15" t="s">
        <v>1</v>
      </c>
      <c r="J247" s="13">
        <f>SUM(I248,I253,I254,I255)</f>
        <v>345140595373</v>
      </c>
    </row>
    <row r="248" spans="2:10" ht="15" customHeight="1">
      <c r="B248" s="14"/>
      <c r="C248" s="12"/>
      <c r="D248" s="12" t="s">
        <v>184</v>
      </c>
      <c r="E248" s="12"/>
      <c r="F248" s="30"/>
      <c r="G248" s="15">
        <f>SUM(G249:G252)</f>
        <v>175652705844</v>
      </c>
      <c r="H248" s="13" t="s">
        <v>1</v>
      </c>
      <c r="I248" s="15">
        <f>SUM(I249:I252)</f>
        <v>105140595373</v>
      </c>
      <c r="J248" s="13" t="s">
        <v>1</v>
      </c>
    </row>
    <row r="249" spans="2:10" ht="15" customHeight="1">
      <c r="B249" s="14"/>
      <c r="C249" s="12"/>
      <c r="D249" s="12"/>
      <c r="E249" s="12" t="s">
        <v>185</v>
      </c>
      <c r="F249" s="30"/>
      <c r="G249" s="15">
        <v>155652705844</v>
      </c>
      <c r="H249" s="13"/>
      <c r="I249" s="15">
        <v>105140595373</v>
      </c>
      <c r="J249" s="13"/>
    </row>
    <row r="250" spans="2:10" ht="15" customHeight="1">
      <c r="B250" s="14"/>
      <c r="C250" s="12"/>
      <c r="D250" s="12"/>
      <c r="E250" s="12" t="s">
        <v>186</v>
      </c>
      <c r="F250" s="30"/>
      <c r="G250" s="15">
        <v>20000000000</v>
      </c>
      <c r="H250" s="13"/>
      <c r="I250" s="15"/>
      <c r="J250" s="13"/>
    </row>
    <row r="251" spans="2:10" ht="15" customHeight="1">
      <c r="B251" s="14"/>
      <c r="C251" s="12"/>
      <c r="D251" s="12"/>
      <c r="E251" s="12" t="s">
        <v>313</v>
      </c>
      <c r="F251" s="30"/>
      <c r="G251" s="15"/>
      <c r="H251" s="13"/>
      <c r="I251" s="15"/>
      <c r="J251" s="13"/>
    </row>
    <row r="252" spans="2:10" ht="15" customHeight="1">
      <c r="B252" s="14"/>
      <c r="C252" s="12"/>
      <c r="D252" s="12"/>
      <c r="E252" s="12" t="s">
        <v>240</v>
      </c>
      <c r="F252" s="30"/>
      <c r="G252" s="15"/>
      <c r="H252" s="13"/>
      <c r="I252" s="15"/>
      <c r="J252" s="13"/>
    </row>
    <row r="253" spans="2:10" ht="15" customHeight="1">
      <c r="B253" s="14"/>
      <c r="C253" s="12"/>
      <c r="D253" s="12" t="s">
        <v>241</v>
      </c>
      <c r="E253" s="12"/>
      <c r="F253" s="30"/>
      <c r="G253" s="15">
        <v>105000000000</v>
      </c>
      <c r="H253" s="13"/>
      <c r="I253" s="15">
        <v>180000000000</v>
      </c>
      <c r="J253" s="13"/>
    </row>
    <row r="254" spans="2:10" ht="15" customHeight="1">
      <c r="B254" s="14"/>
      <c r="C254" s="12"/>
      <c r="D254" s="12" t="s">
        <v>392</v>
      </c>
      <c r="E254" s="12"/>
      <c r="F254" s="30"/>
      <c r="G254" s="15">
        <v>10000000000</v>
      </c>
      <c r="H254" s="13"/>
      <c r="I254" s="15"/>
      <c r="J254" s="13"/>
    </row>
    <row r="255" spans="2:10" ht="15" customHeight="1">
      <c r="B255" s="14"/>
      <c r="C255" s="12"/>
      <c r="D255" s="12" t="s">
        <v>391</v>
      </c>
      <c r="E255" s="12"/>
      <c r="F255" s="30"/>
      <c r="G255" s="15">
        <v>31000000000</v>
      </c>
      <c r="H255" s="13"/>
      <c r="I255" s="15">
        <v>60000000000</v>
      </c>
      <c r="J255" s="13"/>
    </row>
    <row r="256" spans="2:10" ht="15" customHeight="1">
      <c r="B256" s="14"/>
      <c r="C256" s="12" t="s">
        <v>187</v>
      </c>
      <c r="D256" s="12"/>
      <c r="E256" s="12"/>
      <c r="F256" s="30"/>
      <c r="G256" s="15" t="s">
        <v>1</v>
      </c>
      <c r="H256" s="13">
        <f>SUM(G257:G258)</f>
        <v>919166958272</v>
      </c>
      <c r="I256" s="15" t="s">
        <v>1</v>
      </c>
      <c r="J256" s="13">
        <f>SUM(I257:I258)</f>
        <v>644862664323</v>
      </c>
    </row>
    <row r="257" spans="2:10" ht="15" customHeight="1">
      <c r="B257" s="14"/>
      <c r="C257" s="12"/>
      <c r="D257" s="12" t="s">
        <v>188</v>
      </c>
      <c r="E257" s="12"/>
      <c r="F257" s="30"/>
      <c r="G257" s="15">
        <v>631466958272</v>
      </c>
      <c r="H257" s="13"/>
      <c r="I257" s="15">
        <v>615762664323</v>
      </c>
      <c r="J257" s="13"/>
    </row>
    <row r="258" spans="2:10" ht="15" customHeight="1">
      <c r="B258" s="14"/>
      <c r="C258" s="12"/>
      <c r="D258" s="12" t="s">
        <v>189</v>
      </c>
      <c r="E258" s="12"/>
      <c r="F258" s="30"/>
      <c r="G258" s="15">
        <v>287700000000</v>
      </c>
      <c r="H258" s="13"/>
      <c r="I258" s="15">
        <v>29100000000</v>
      </c>
      <c r="J258" s="13"/>
    </row>
    <row r="259" spans="2:10" ht="15" customHeight="1">
      <c r="B259" s="14" t="s">
        <v>403</v>
      </c>
      <c r="C259" s="12"/>
      <c r="D259" s="12"/>
      <c r="E259" s="12"/>
      <c r="F259" s="30"/>
      <c r="G259" s="15"/>
      <c r="H259" s="13">
        <v>46848145832</v>
      </c>
      <c r="I259" s="15"/>
      <c r="J259" s="13"/>
    </row>
    <row r="260" spans="2:10" ht="15" customHeight="1">
      <c r="B260" s="14"/>
      <c r="C260" s="12" t="s">
        <v>404</v>
      </c>
      <c r="D260" s="12"/>
      <c r="E260" s="12"/>
      <c r="F260" s="30"/>
      <c r="G260" s="15"/>
      <c r="H260" s="13"/>
      <c r="I260" s="15"/>
      <c r="J260" s="13"/>
    </row>
    <row r="261" spans="2:10" ht="15" customHeight="1">
      <c r="B261" s="14" t="s">
        <v>422</v>
      </c>
      <c r="C261" s="12"/>
      <c r="D261" s="12"/>
      <c r="E261" s="12"/>
      <c r="F261" s="30"/>
      <c r="G261" s="15" t="s">
        <v>1</v>
      </c>
      <c r="H261" s="13">
        <f>SUM(H263,H265:H266,H275)</f>
        <v>402779511824</v>
      </c>
      <c r="I261" s="15" t="s">
        <v>1</v>
      </c>
      <c r="J261" s="13">
        <f>SUM(J262,J263,J265:J266,J275)</f>
        <v>278817395232</v>
      </c>
    </row>
    <row r="262" spans="2:10" ht="15" customHeight="1">
      <c r="B262" s="14"/>
      <c r="C262" s="12" t="s">
        <v>393</v>
      </c>
      <c r="D262" s="12"/>
      <c r="E262" s="12"/>
      <c r="F262" s="30"/>
      <c r="G262" s="15"/>
      <c r="H262" s="13"/>
      <c r="I262" s="15"/>
      <c r="J262" s="13"/>
    </row>
    <row r="263" spans="2:10" ht="15" customHeight="1">
      <c r="B263" s="14"/>
      <c r="C263" s="12" t="s">
        <v>394</v>
      </c>
      <c r="D263" s="12"/>
      <c r="E263" s="12"/>
      <c r="F263" s="30"/>
      <c r="G263" s="15" t="s">
        <v>1</v>
      </c>
      <c r="H263" s="13">
        <f>SUM(G264)</f>
        <v>1048647167</v>
      </c>
      <c r="I263" s="15" t="s">
        <v>1</v>
      </c>
      <c r="J263" s="13">
        <f>SUM(I264)</f>
        <v>0</v>
      </c>
    </row>
    <row r="264" spans="2:10" ht="15" customHeight="1">
      <c r="B264" s="14"/>
      <c r="C264" s="12"/>
      <c r="D264" s="12" t="s">
        <v>193</v>
      </c>
      <c r="E264" s="12"/>
      <c r="F264" s="30"/>
      <c r="G264" s="15">
        <v>1048647167</v>
      </c>
      <c r="H264" s="13"/>
      <c r="I264" s="15">
        <f>1686555308-1686555308</f>
        <v>0</v>
      </c>
      <c r="J264" s="13"/>
    </row>
    <row r="265" spans="2:10" ht="15" customHeight="1">
      <c r="B265" s="14"/>
      <c r="C265" s="12" t="s">
        <v>395</v>
      </c>
      <c r="D265" s="12"/>
      <c r="E265" s="12"/>
      <c r="F265" s="30"/>
      <c r="G265" s="15" t="s">
        <v>1</v>
      </c>
      <c r="H265" s="13">
        <v>377552332584</v>
      </c>
      <c r="I265" s="15" t="s">
        <v>1</v>
      </c>
      <c r="J265" s="13">
        <f>20941140519+243639324881</f>
        <v>264580465400</v>
      </c>
    </row>
    <row r="266" spans="2:10" ht="15" customHeight="1">
      <c r="B266" s="14"/>
      <c r="C266" s="12" t="s">
        <v>396</v>
      </c>
      <c r="D266" s="12"/>
      <c r="E266" s="12"/>
      <c r="F266" s="30"/>
      <c r="G266" s="15" t="s">
        <v>1</v>
      </c>
      <c r="H266" s="13">
        <f>SUM(G267:G274)</f>
        <v>24178532073</v>
      </c>
      <c r="I266" s="15" t="s">
        <v>1</v>
      </c>
      <c r="J266" s="13">
        <f>SUM(I267:I274)</f>
        <v>14243245234</v>
      </c>
    </row>
    <row r="267" spans="2:10" ht="15" customHeight="1">
      <c r="B267" s="14"/>
      <c r="C267" s="12"/>
      <c r="D267" s="12" t="s">
        <v>194</v>
      </c>
      <c r="E267" s="12"/>
      <c r="F267" s="30"/>
      <c r="G267" s="15">
        <v>429532340</v>
      </c>
      <c r="H267" s="13"/>
      <c r="I267" s="15">
        <v>431837929</v>
      </c>
      <c r="J267" s="13"/>
    </row>
    <row r="268" spans="2:10" ht="15" customHeight="1">
      <c r="B268" s="14"/>
      <c r="C268" s="12"/>
      <c r="D268" s="12" t="s">
        <v>195</v>
      </c>
      <c r="E268" s="12"/>
      <c r="F268" s="30"/>
      <c r="G268" s="15">
        <v>1050905896</v>
      </c>
      <c r="H268" s="13"/>
      <c r="I268" s="15">
        <v>992102417</v>
      </c>
      <c r="J268" s="13"/>
    </row>
    <row r="269" spans="2:10" ht="15" customHeight="1">
      <c r="B269" s="14"/>
      <c r="C269" s="12"/>
      <c r="D269" s="12" t="s">
        <v>196</v>
      </c>
      <c r="E269" s="12"/>
      <c r="F269" s="30"/>
      <c r="G269" s="15">
        <v>6351361</v>
      </c>
      <c r="H269" s="13"/>
      <c r="I269" s="15">
        <v>3973401</v>
      </c>
      <c r="J269" s="13"/>
    </row>
    <row r="270" spans="2:10" ht="15" customHeight="1">
      <c r="B270" s="14"/>
      <c r="C270" s="12"/>
      <c r="D270" s="12" t="s">
        <v>197</v>
      </c>
      <c r="E270" s="12"/>
      <c r="F270" s="30"/>
      <c r="G270" s="15">
        <v>37262284</v>
      </c>
      <c r="H270" s="13"/>
      <c r="I270" s="15">
        <v>29722816</v>
      </c>
      <c r="J270" s="13"/>
    </row>
    <row r="271" spans="2:10" ht="15" customHeight="1">
      <c r="B271" s="14"/>
      <c r="C271" s="12"/>
      <c r="D271" s="12" t="s">
        <v>198</v>
      </c>
      <c r="E271" s="12"/>
      <c r="F271" s="30"/>
      <c r="G271" s="15">
        <v>19312677460</v>
      </c>
      <c r="H271" s="13"/>
      <c r="I271" s="15">
        <v>10113894551</v>
      </c>
      <c r="J271" s="13"/>
    </row>
    <row r="272" spans="2:10" ht="15" customHeight="1">
      <c r="B272" s="14"/>
      <c r="C272" s="12"/>
      <c r="D272" s="12" t="s">
        <v>284</v>
      </c>
      <c r="E272" s="12"/>
      <c r="F272" s="30"/>
      <c r="G272" s="15">
        <v>359543493</v>
      </c>
      <c r="H272" s="13"/>
      <c r="I272" s="15">
        <v>339331571</v>
      </c>
      <c r="J272" s="13"/>
    </row>
    <row r="273" spans="1:10" ht="15" customHeight="1">
      <c r="B273" s="14"/>
      <c r="C273" s="12"/>
      <c r="D273" s="12" t="s">
        <v>285</v>
      </c>
      <c r="E273" s="12"/>
      <c r="F273" s="30"/>
      <c r="G273" s="15">
        <v>75225404</v>
      </c>
      <c r="H273" s="13"/>
      <c r="I273" s="15">
        <v>79015528</v>
      </c>
      <c r="J273" s="13"/>
    </row>
    <row r="274" spans="1:10" ht="15" customHeight="1">
      <c r="B274" s="14"/>
      <c r="C274" s="12"/>
      <c r="D274" s="12" t="s">
        <v>286</v>
      </c>
      <c r="E274" s="12"/>
      <c r="F274" s="30"/>
      <c r="G274" s="15">
        <v>2907033835</v>
      </c>
      <c r="H274" s="13"/>
      <c r="I274" s="15">
        <v>2253367021</v>
      </c>
      <c r="J274" s="13"/>
    </row>
    <row r="275" spans="1:10" ht="15" customHeight="1">
      <c r="B275" s="14"/>
      <c r="C275" s="12" t="s">
        <v>397</v>
      </c>
      <c r="D275" s="12"/>
      <c r="E275" s="12"/>
      <c r="F275" s="30"/>
      <c r="G275" s="10" t="s">
        <v>1</v>
      </c>
      <c r="H275" s="11"/>
      <c r="I275" s="10" t="s">
        <v>1</v>
      </c>
      <c r="J275" s="11">
        <v>-6315402</v>
      </c>
    </row>
    <row r="276" spans="1:10" ht="15" customHeight="1">
      <c r="B276" s="14" t="s">
        <v>423</v>
      </c>
      <c r="C276" s="12"/>
      <c r="D276" s="12"/>
      <c r="E276" s="12"/>
      <c r="F276" s="30"/>
      <c r="G276" s="15"/>
      <c r="H276" s="13">
        <f>SUM(H277:H278)</f>
        <v>87616934</v>
      </c>
      <c r="I276" s="15"/>
      <c r="J276" s="13">
        <f>SUM(J277:J278)</f>
        <v>120973865</v>
      </c>
    </row>
    <row r="277" spans="1:10" ht="15" customHeight="1">
      <c r="B277" s="14"/>
      <c r="C277" s="12" t="s">
        <v>259</v>
      </c>
      <c r="D277" s="12"/>
      <c r="E277" s="12"/>
      <c r="F277" s="30"/>
      <c r="G277" s="15"/>
      <c r="H277" s="13">
        <v>87616934</v>
      </c>
      <c r="I277" s="15"/>
      <c r="J277" s="13">
        <v>120973865</v>
      </c>
    </row>
    <row r="278" spans="1:10" ht="15" customHeight="1">
      <c r="B278" s="14"/>
      <c r="C278" s="12" t="s">
        <v>275</v>
      </c>
      <c r="D278" s="12"/>
      <c r="E278" s="12"/>
      <c r="F278" s="30"/>
      <c r="G278" s="15"/>
      <c r="H278" s="13"/>
      <c r="I278" s="15"/>
      <c r="J278" s="13"/>
    </row>
    <row r="279" spans="1:10" ht="15" customHeight="1">
      <c r="A279" s="40"/>
      <c r="B279" s="14" t="s">
        <v>415</v>
      </c>
      <c r="C279" s="12"/>
      <c r="D279" s="12"/>
      <c r="E279" s="12"/>
      <c r="F279" s="30"/>
      <c r="G279" s="15" t="s">
        <v>1</v>
      </c>
      <c r="H279" s="13"/>
      <c r="I279" s="15"/>
      <c r="J279" s="13"/>
    </row>
    <row r="280" spans="1:10" ht="15" customHeight="1">
      <c r="B280" s="14" t="s">
        <v>424</v>
      </c>
      <c r="C280" s="12"/>
      <c r="D280" s="12"/>
      <c r="E280" s="12"/>
      <c r="F280" s="30"/>
      <c r="G280" s="15" t="s">
        <v>1</v>
      </c>
      <c r="H280" s="13">
        <f>SUM(H281:H283)</f>
        <v>12370863396</v>
      </c>
      <c r="I280" s="15" t="s">
        <v>1</v>
      </c>
      <c r="J280" s="13">
        <f>SUM(J281:J283)</f>
        <v>3944800241</v>
      </c>
    </row>
    <row r="281" spans="1:10" ht="15" customHeight="1">
      <c r="B281" s="14"/>
      <c r="C281" s="12" t="s">
        <v>190</v>
      </c>
      <c r="D281" s="12"/>
      <c r="E281" s="12"/>
      <c r="F281" s="30"/>
      <c r="G281" s="15"/>
      <c r="H281" s="13">
        <v>11100852278</v>
      </c>
      <c r="I281" s="15"/>
      <c r="J281" s="13">
        <v>3196948953</v>
      </c>
    </row>
    <row r="282" spans="1:10" ht="15" customHeight="1">
      <c r="B282" s="14"/>
      <c r="C282" s="12" t="s">
        <v>191</v>
      </c>
      <c r="D282" s="12"/>
      <c r="E282" s="12"/>
      <c r="F282" s="30"/>
      <c r="G282" s="15"/>
      <c r="H282" s="13"/>
      <c r="I282" s="15"/>
      <c r="J282" s="13"/>
    </row>
    <row r="283" spans="1:10" ht="15" customHeight="1">
      <c r="A283" s="40"/>
      <c r="B283" s="14"/>
      <c r="C283" s="12" t="s">
        <v>192</v>
      </c>
      <c r="D283" s="12"/>
      <c r="E283" s="12"/>
      <c r="F283" s="30"/>
      <c r="G283" s="15"/>
      <c r="H283" s="13">
        <v>1270011118</v>
      </c>
      <c r="I283" s="15"/>
      <c r="J283" s="13">
        <v>747851288</v>
      </c>
    </row>
    <row r="284" spans="1:10" ht="15" customHeight="1">
      <c r="B284" s="14" t="s">
        <v>421</v>
      </c>
      <c r="C284" s="12"/>
      <c r="D284" s="12"/>
      <c r="E284" s="12"/>
      <c r="F284" s="30"/>
      <c r="G284" s="15" t="s">
        <v>1</v>
      </c>
      <c r="H284" s="13">
        <f>SUM(H285:H288)</f>
        <v>1816256763</v>
      </c>
      <c r="I284" s="15" t="s">
        <v>1</v>
      </c>
      <c r="J284" s="13">
        <f>SUM(J285:J288)</f>
        <v>2223850420</v>
      </c>
    </row>
    <row r="285" spans="1:10" ht="15" customHeight="1">
      <c r="B285" s="14"/>
      <c r="C285" s="12" t="s">
        <v>379</v>
      </c>
      <c r="D285" s="12"/>
      <c r="E285" s="12"/>
      <c r="F285" s="30"/>
      <c r="G285" s="15" t="s">
        <v>1</v>
      </c>
      <c r="H285" s="13"/>
      <c r="I285" s="15" t="s">
        <v>1</v>
      </c>
      <c r="J285" s="13"/>
    </row>
    <row r="286" spans="1:10" ht="15" customHeight="1">
      <c r="B286" s="14"/>
      <c r="C286" s="12" t="s">
        <v>380</v>
      </c>
      <c r="D286" s="12"/>
      <c r="E286" s="12"/>
      <c r="F286" s="30"/>
      <c r="G286" s="15"/>
      <c r="H286" s="13">
        <v>896878</v>
      </c>
      <c r="I286" s="15"/>
      <c r="J286" s="13">
        <v>913966860</v>
      </c>
    </row>
    <row r="287" spans="1:10" ht="15" customHeight="1">
      <c r="B287" s="14"/>
      <c r="C287" s="12" t="s">
        <v>381</v>
      </c>
      <c r="D287" s="12"/>
      <c r="E287" s="12"/>
      <c r="F287" s="30"/>
      <c r="G287" s="15"/>
      <c r="H287" s="13">
        <v>971569033</v>
      </c>
      <c r="I287" s="15"/>
      <c r="J287" s="13">
        <v>924515216</v>
      </c>
    </row>
    <row r="288" spans="1:10" ht="15" customHeight="1">
      <c r="B288" s="14"/>
      <c r="C288" s="12" t="s">
        <v>382</v>
      </c>
      <c r="D288" s="12"/>
      <c r="E288" s="12"/>
      <c r="F288" s="30"/>
      <c r="G288" s="15" t="s">
        <v>1</v>
      </c>
      <c r="H288" s="13">
        <f>SUM(G289:G294)</f>
        <v>843790852</v>
      </c>
      <c r="I288" s="15" t="s">
        <v>1</v>
      </c>
      <c r="J288" s="13">
        <f>SUM(I289:I295)</f>
        <v>385368344</v>
      </c>
    </row>
    <row r="289" spans="2:10" ht="15" customHeight="1">
      <c r="B289" s="14"/>
      <c r="C289" s="12"/>
      <c r="D289" s="12" t="s">
        <v>199</v>
      </c>
      <c r="E289" s="12"/>
      <c r="F289" s="30"/>
      <c r="G289" s="15">
        <v>137355940</v>
      </c>
      <c r="H289" s="13"/>
      <c r="I289" s="15">
        <v>123536360</v>
      </c>
      <c r="J289" s="13"/>
    </row>
    <row r="290" spans="2:10" ht="15" customHeight="1">
      <c r="B290" s="14"/>
      <c r="C290" s="12"/>
      <c r="D290" s="12" t="s">
        <v>200</v>
      </c>
      <c r="E290" s="12"/>
      <c r="F290" s="30"/>
      <c r="G290" s="15">
        <v>396516469</v>
      </c>
      <c r="H290" s="13"/>
      <c r="I290" s="15">
        <v>203193064</v>
      </c>
      <c r="J290" s="13"/>
    </row>
    <row r="291" spans="2:10" ht="15" customHeight="1">
      <c r="B291" s="14"/>
      <c r="C291" s="12"/>
      <c r="D291" s="12" t="s">
        <v>201</v>
      </c>
      <c r="E291" s="12"/>
      <c r="F291" s="30"/>
      <c r="G291" s="15">
        <v>221284840</v>
      </c>
      <c r="H291" s="13"/>
      <c r="I291" s="15">
        <v>54705130</v>
      </c>
      <c r="J291" s="13"/>
    </row>
    <row r="292" spans="2:10" ht="15" customHeight="1">
      <c r="B292" s="14"/>
      <c r="C292" s="12"/>
      <c r="D292" s="12" t="s">
        <v>202</v>
      </c>
      <c r="E292" s="12"/>
      <c r="F292" s="30"/>
      <c r="G292" s="15">
        <v>2710000</v>
      </c>
      <c r="H292" s="13"/>
      <c r="I292" s="15">
        <v>3810000</v>
      </c>
      <c r="J292" s="13"/>
    </row>
    <row r="293" spans="2:10" ht="15" customHeight="1">
      <c r="B293" s="14"/>
      <c r="C293" s="12"/>
      <c r="D293" s="12" t="s">
        <v>398</v>
      </c>
      <c r="E293" s="12"/>
      <c r="F293" s="30"/>
      <c r="G293" s="15">
        <v>57000</v>
      </c>
      <c r="H293" s="13"/>
      <c r="I293" s="15"/>
      <c r="J293" s="13"/>
    </row>
    <row r="294" spans="2:10" ht="15" customHeight="1">
      <c r="B294" s="14"/>
      <c r="C294" s="12"/>
      <c r="D294" s="12" t="s">
        <v>425</v>
      </c>
      <c r="E294" s="12"/>
      <c r="F294" s="30"/>
      <c r="G294" s="15">
        <v>85866603</v>
      </c>
      <c r="H294" s="13"/>
      <c r="I294" s="15">
        <v>123790</v>
      </c>
      <c r="J294" s="13"/>
    </row>
    <row r="295" spans="2:10" ht="15" customHeight="1">
      <c r="B295" s="14"/>
      <c r="C295" s="12"/>
      <c r="D295" s="12" t="s">
        <v>426</v>
      </c>
      <c r="E295" s="12"/>
      <c r="F295" s="30"/>
      <c r="G295" s="15"/>
      <c r="H295" s="13"/>
      <c r="I295" s="15"/>
      <c r="J295" s="13"/>
    </row>
    <row r="296" spans="2:10" ht="15" customHeight="1">
      <c r="B296" s="14" t="s">
        <v>203</v>
      </c>
      <c r="C296" s="12"/>
      <c r="D296" s="12"/>
      <c r="E296" s="12"/>
      <c r="F296" s="30"/>
      <c r="G296" s="15" t="s">
        <v>1</v>
      </c>
      <c r="H296" s="13">
        <f>SUM(H193,H231,H243,H245,H259,H261,H276,H279,H280,H284)</f>
        <v>2283835148425</v>
      </c>
      <c r="I296" s="15" t="s">
        <v>1</v>
      </c>
      <c r="J296" s="13">
        <f>SUM(J193,J231,J243,J245,J259,J261,J276,J279,J280,J284)</f>
        <v>1640800543648</v>
      </c>
    </row>
    <row r="297" spans="2:10" ht="15" customHeight="1">
      <c r="B297" s="14" t="s">
        <v>204</v>
      </c>
      <c r="C297" s="12"/>
      <c r="D297" s="12"/>
      <c r="E297" s="12"/>
      <c r="F297" s="30"/>
      <c r="G297" s="15" t="s">
        <v>1</v>
      </c>
      <c r="H297" s="13" t="s">
        <v>1</v>
      </c>
      <c r="I297" s="15" t="s">
        <v>1</v>
      </c>
      <c r="J297" s="13" t="s">
        <v>1</v>
      </c>
    </row>
    <row r="298" spans="2:10" ht="15" customHeight="1">
      <c r="B298" s="14" t="s">
        <v>416</v>
      </c>
      <c r="C298" s="12"/>
      <c r="D298" s="12"/>
      <c r="E298" s="12"/>
      <c r="F298" s="30"/>
      <c r="G298" s="15" t="s">
        <v>1</v>
      </c>
      <c r="H298" s="13">
        <f>SUM(H299)</f>
        <v>202405950000</v>
      </c>
      <c r="I298" s="15" t="s">
        <v>1</v>
      </c>
      <c r="J298" s="13">
        <f>SUM(J299)</f>
        <v>202405950000</v>
      </c>
    </row>
    <row r="299" spans="2:10" ht="15" customHeight="1">
      <c r="B299" s="14"/>
      <c r="C299" s="12" t="s">
        <v>205</v>
      </c>
      <c r="D299" s="12"/>
      <c r="E299" s="12"/>
      <c r="F299" s="30"/>
      <c r="G299" s="15" t="s">
        <v>1</v>
      </c>
      <c r="H299" s="13">
        <v>202405950000</v>
      </c>
      <c r="I299" s="15" t="s">
        <v>1</v>
      </c>
      <c r="J299" s="13">
        <v>202405950000</v>
      </c>
    </row>
    <row r="300" spans="2:10" ht="15" customHeight="1">
      <c r="B300" s="14" t="s">
        <v>417</v>
      </c>
      <c r="C300" s="12"/>
      <c r="D300" s="12"/>
      <c r="E300" s="12"/>
      <c r="F300" s="30"/>
      <c r="G300" s="15" t="s">
        <v>1</v>
      </c>
      <c r="H300" s="13">
        <f>SUM(H301:H303)</f>
        <v>8317433789</v>
      </c>
      <c r="I300" s="15" t="s">
        <v>1</v>
      </c>
      <c r="J300" s="13">
        <f>SUM(J301:J303)</f>
        <v>8317433789</v>
      </c>
    </row>
    <row r="301" spans="2:10" ht="15" customHeight="1">
      <c r="B301" s="14"/>
      <c r="C301" s="12" t="s">
        <v>206</v>
      </c>
      <c r="D301" s="12"/>
      <c r="E301" s="12"/>
      <c r="F301" s="30"/>
      <c r="G301" s="15" t="s">
        <v>1</v>
      </c>
      <c r="H301" s="13">
        <v>8312831975</v>
      </c>
      <c r="I301" s="15" t="s">
        <v>1</v>
      </c>
      <c r="J301" s="13">
        <v>8312831975</v>
      </c>
    </row>
    <row r="302" spans="2:10" ht="15" customHeight="1">
      <c r="B302" s="14"/>
      <c r="C302" s="12" t="s">
        <v>207</v>
      </c>
      <c r="D302" s="12"/>
      <c r="E302" s="12"/>
      <c r="F302" s="30"/>
      <c r="G302" s="15" t="s">
        <v>1</v>
      </c>
      <c r="H302" s="13">
        <v>1505390</v>
      </c>
      <c r="I302" s="15" t="s">
        <v>1</v>
      </c>
      <c r="J302" s="13">
        <v>1505390</v>
      </c>
    </row>
    <row r="303" spans="2:10" ht="15" customHeight="1">
      <c r="B303" s="14"/>
      <c r="C303" s="12" t="s">
        <v>208</v>
      </c>
      <c r="D303" s="12"/>
      <c r="E303" s="12"/>
      <c r="F303" s="30"/>
      <c r="G303" s="15" t="s">
        <v>1</v>
      </c>
      <c r="H303" s="13">
        <f>G304</f>
        <v>3096424</v>
      </c>
      <c r="I303" s="15" t="s">
        <v>1</v>
      </c>
      <c r="J303" s="13">
        <f>I304</f>
        <v>3096424</v>
      </c>
    </row>
    <row r="304" spans="2:10" ht="15" customHeight="1">
      <c r="B304" s="14"/>
      <c r="C304" s="12"/>
      <c r="D304" s="12" t="s">
        <v>209</v>
      </c>
      <c r="E304" s="12"/>
      <c r="F304" s="30"/>
      <c r="G304" s="15">
        <v>3096424</v>
      </c>
      <c r="H304" s="13"/>
      <c r="I304" s="15">
        <v>3096424</v>
      </c>
      <c r="J304" s="13"/>
    </row>
    <row r="305" spans="1:10" ht="15" customHeight="1">
      <c r="B305" s="14" t="s">
        <v>418</v>
      </c>
      <c r="C305" s="12"/>
      <c r="D305" s="12"/>
      <c r="E305" s="12"/>
      <c r="F305" s="30"/>
      <c r="G305" s="15" t="s">
        <v>1</v>
      </c>
      <c r="H305" s="11">
        <f>SUM(H306,H307)</f>
        <v>-37500802780</v>
      </c>
      <c r="I305" s="15" t="s">
        <v>1</v>
      </c>
      <c r="J305" s="11">
        <f>SUM(J306,J307)</f>
        <v>-34174266610</v>
      </c>
    </row>
    <row r="306" spans="1:10" ht="15" customHeight="1">
      <c r="B306" s="14"/>
      <c r="C306" s="12" t="s">
        <v>210</v>
      </c>
      <c r="D306" s="12"/>
      <c r="E306" s="12"/>
      <c r="F306" s="30"/>
      <c r="G306" s="15" t="s">
        <v>1</v>
      </c>
      <c r="H306" s="11">
        <v>-37500802780</v>
      </c>
      <c r="I306" s="15" t="s">
        <v>1</v>
      </c>
      <c r="J306" s="11">
        <v>-34174266610</v>
      </c>
    </row>
    <row r="307" spans="1:10" ht="15" customHeight="1">
      <c r="B307" s="14"/>
      <c r="C307" s="12" t="s">
        <v>242</v>
      </c>
      <c r="D307" s="12"/>
      <c r="E307" s="12"/>
      <c r="F307" s="30"/>
      <c r="G307" s="15"/>
      <c r="H307" s="11"/>
      <c r="I307" s="15"/>
      <c r="J307" s="11"/>
    </row>
    <row r="308" spans="1:10" ht="15" customHeight="1">
      <c r="B308" s="14" t="s">
        <v>419</v>
      </c>
      <c r="C308" s="12"/>
      <c r="D308" s="12"/>
      <c r="E308" s="12"/>
      <c r="F308" s="30"/>
      <c r="G308" s="15" t="s">
        <v>1</v>
      </c>
      <c r="H308" s="11">
        <f>SUM(H309:H310)</f>
        <v>-710265042</v>
      </c>
      <c r="I308" s="15" t="s">
        <v>1</v>
      </c>
      <c r="J308" s="11">
        <f>SUM(J309:J310)</f>
        <v>-712661162</v>
      </c>
    </row>
    <row r="309" spans="1:10" ht="15" customHeight="1">
      <c r="B309" s="14"/>
      <c r="C309" s="12" t="s">
        <v>211</v>
      </c>
      <c r="D309" s="12"/>
      <c r="E309" s="12"/>
      <c r="F309" s="30"/>
      <c r="G309" s="15" t="s">
        <v>1</v>
      </c>
      <c r="H309" s="11">
        <v>-710265042</v>
      </c>
      <c r="I309" s="15" t="s">
        <v>1</v>
      </c>
      <c r="J309" s="11">
        <v>-712661162</v>
      </c>
    </row>
    <row r="310" spans="1:10" ht="15" customHeight="1">
      <c r="B310" s="14"/>
      <c r="C310" s="12" t="s">
        <v>260</v>
      </c>
      <c r="D310" s="12"/>
      <c r="E310" s="12"/>
      <c r="F310" s="30"/>
      <c r="G310" s="15"/>
      <c r="H310" s="11"/>
      <c r="I310" s="15"/>
      <c r="J310" s="11"/>
    </row>
    <row r="311" spans="1:10" ht="15" customHeight="1">
      <c r="B311" s="14" t="s">
        <v>420</v>
      </c>
      <c r="C311" s="12"/>
      <c r="D311" s="12"/>
      <c r="E311" s="12"/>
      <c r="F311" s="30"/>
      <c r="G311" s="15" t="s">
        <v>1</v>
      </c>
      <c r="H311" s="13">
        <f>SUM(H312:H316)</f>
        <v>197602642646</v>
      </c>
      <c r="I311" s="15" t="s">
        <v>1</v>
      </c>
      <c r="J311" s="13">
        <f>SUM(J312:J316)</f>
        <v>151813659782</v>
      </c>
    </row>
    <row r="312" spans="1:10" ht="15" customHeight="1">
      <c r="B312" s="14"/>
      <c r="C312" s="12" t="s">
        <v>212</v>
      </c>
      <c r="D312" s="12"/>
      <c r="E312" s="12"/>
      <c r="F312" s="30"/>
      <c r="G312" s="15" t="s">
        <v>1</v>
      </c>
      <c r="H312" s="13">
        <v>888519464</v>
      </c>
      <c r="I312" s="15" t="s">
        <v>1</v>
      </c>
      <c r="J312" s="13">
        <v>621064094</v>
      </c>
    </row>
    <row r="313" spans="1:10" ht="15" customHeight="1">
      <c r="B313" s="14"/>
      <c r="C313" s="12" t="s">
        <v>213</v>
      </c>
      <c r="D313" s="12"/>
      <c r="E313" s="12"/>
      <c r="F313" s="30"/>
      <c r="G313" s="10" t="s">
        <v>1</v>
      </c>
      <c r="H313" s="43">
        <v>3560876529</v>
      </c>
      <c r="I313" s="10" t="s">
        <v>1</v>
      </c>
      <c r="J313" s="43">
        <v>3933294233</v>
      </c>
    </row>
    <row r="314" spans="1:10" ht="15" customHeight="1">
      <c r="B314" s="14"/>
      <c r="C314" s="12" t="s">
        <v>214</v>
      </c>
      <c r="D314" s="12"/>
      <c r="E314" s="12"/>
      <c r="F314" s="30"/>
      <c r="G314" s="15" t="s">
        <v>1</v>
      </c>
      <c r="H314" s="13"/>
      <c r="I314" s="15" t="s">
        <v>1</v>
      </c>
      <c r="J314" s="13"/>
    </row>
    <row r="315" spans="1:10" ht="15" customHeight="1">
      <c r="B315" s="14"/>
      <c r="C315" s="12" t="s">
        <v>215</v>
      </c>
      <c r="D315" s="12"/>
      <c r="E315" s="12"/>
      <c r="F315" s="30"/>
      <c r="G315" s="15" t="s">
        <v>1</v>
      </c>
      <c r="H315" s="13"/>
      <c r="I315" s="15" t="s">
        <v>1</v>
      </c>
      <c r="J315" s="13"/>
    </row>
    <row r="316" spans="1:10" ht="15" customHeight="1">
      <c r="A316" s="40"/>
      <c r="B316" s="14"/>
      <c r="C316" s="12" t="s">
        <v>216</v>
      </c>
      <c r="D316" s="12"/>
      <c r="E316" s="12"/>
      <c r="F316" s="30"/>
      <c r="G316" s="15"/>
      <c r="H316" s="13">
        <v>193153246653</v>
      </c>
      <c r="I316" s="15"/>
      <c r="J316" s="13">
        <v>147259301455</v>
      </c>
    </row>
    <row r="317" spans="1:10" ht="15" customHeight="1">
      <c r="A317" s="38"/>
      <c r="B317" s="14"/>
      <c r="C317" s="12"/>
      <c r="D317" s="12" t="s">
        <v>217</v>
      </c>
      <c r="E317" s="12"/>
      <c r="F317" s="30"/>
      <c r="G317" s="15">
        <v>48463536570</v>
      </c>
      <c r="H317" s="13"/>
      <c r="I317" s="15">
        <v>22259571713</v>
      </c>
      <c r="J317" s="13"/>
    </row>
    <row r="318" spans="1:10" ht="15" customHeight="1">
      <c r="B318" s="14" t="s">
        <v>218</v>
      </c>
      <c r="C318" s="12"/>
      <c r="D318" s="12"/>
      <c r="E318" s="12"/>
      <c r="F318" s="30"/>
      <c r="G318" s="15" t="s">
        <v>1</v>
      </c>
      <c r="H318" s="13">
        <f>SUM(H298,H300,H305,H308,H311)</f>
        <v>370114958613</v>
      </c>
      <c r="I318" s="15" t="s">
        <v>1</v>
      </c>
      <c r="J318" s="13">
        <f>SUM(J298,J300,J305,J308,J311)</f>
        <v>327650115799</v>
      </c>
    </row>
    <row r="319" spans="1:10" ht="15" customHeight="1">
      <c r="B319" s="31" t="s">
        <v>219</v>
      </c>
      <c r="C319" s="32"/>
      <c r="D319" s="32"/>
      <c r="E319" s="32"/>
      <c r="F319" s="33"/>
      <c r="G319" s="34" t="s">
        <v>1</v>
      </c>
      <c r="H319" s="35">
        <f>H296+H318</f>
        <v>2653950107038</v>
      </c>
      <c r="I319" s="34" t="s">
        <v>1</v>
      </c>
      <c r="J319" s="35">
        <f>J296+J318</f>
        <v>1968450659447</v>
      </c>
    </row>
    <row r="320" spans="1:10" ht="15" customHeight="1">
      <c r="B320" s="41"/>
      <c r="C320" s="41"/>
      <c r="D320" s="41"/>
      <c r="E320" s="41"/>
      <c r="F320" s="41"/>
      <c r="G320" s="42"/>
      <c r="H320" s="42"/>
      <c r="I320" s="42"/>
      <c r="J320" s="42"/>
    </row>
    <row r="321" ht="15" customHeight="1"/>
  </sheetData>
  <mergeCells count="6">
    <mergeCell ref="B5:J5"/>
    <mergeCell ref="B2:J2"/>
    <mergeCell ref="B4:J4"/>
    <mergeCell ref="B7:F7"/>
    <mergeCell ref="G7:H7"/>
    <mergeCell ref="I7:J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G32:H57 G59:H106 H58 G108:H128 G107 I107:J107 G130:H136 H129 G140:H145 H139 G138:H138 H137 J137 G147:H174 H146 G176:H273 G175 I175:J175 G282:H282 G281 I281:J281 G284:H286 G283 I283:J283 G275:H280 H274 G288:H289 G287 I287:J287 G292:H308 H290:H291 G310:H312 G309 I309:J309 G314:H315 G313 I313:J313 G318:H319 G316 I316:J316 H317 I32:J57 I59:J106 I58:J58 I108:J128 I130:J136 I129:J129 I140:J145 I139:J139 I138:J138 I147:J174 I146:J146 I176:J273 I282:J282 I284:J286 I275:J280 I274:J274 I288:J289 I292:J308 I290:J291 I310:J312 I314:J315 I318:J319 I317:J3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28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5" customHeight="1"/>
    <row r="4" spans="1:12" ht="15" customHeight="1">
      <c r="B4" s="57" t="s">
        <v>434</v>
      </c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54" customFormat="1" ht="15" customHeight="1">
      <c r="B5" s="57" t="s">
        <v>435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7" customFormat="1" ht="15" customHeight="1">
      <c r="B6" s="37" t="s">
        <v>436</v>
      </c>
      <c r="J6" s="45"/>
      <c r="L6" s="45" t="s">
        <v>302</v>
      </c>
    </row>
    <row r="7" spans="1:12" ht="15" customHeight="1">
      <c r="A7" s="55"/>
      <c r="B7" s="63" t="s">
        <v>63</v>
      </c>
      <c r="C7" s="64"/>
      <c r="D7" s="64"/>
      <c r="E7" s="64"/>
      <c r="F7" s="64"/>
      <c r="G7" s="64"/>
      <c r="H7" s="65"/>
      <c r="I7" s="61" t="s">
        <v>433</v>
      </c>
      <c r="J7" s="62"/>
      <c r="K7" s="61" t="s">
        <v>386</v>
      </c>
      <c r="L7" s="62"/>
    </row>
    <row r="8" spans="1:12" s="7" customFormat="1" ht="15" customHeight="1">
      <c r="B8" s="16" t="s">
        <v>411</v>
      </c>
      <c r="C8" s="17"/>
      <c r="D8" s="17"/>
      <c r="E8" s="8"/>
      <c r="F8" s="8"/>
      <c r="G8" s="8"/>
      <c r="H8" s="9"/>
      <c r="I8" s="22"/>
      <c r="J8" s="23">
        <f>SUM(J9,J19,J26,J31,J36,J39,J42)</f>
        <v>673500344068</v>
      </c>
      <c r="K8" s="22"/>
      <c r="L8" s="23">
        <f>SUM(L9,L19,L26,L31,L36,L39,L42)</f>
        <v>518196232100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SUM(I10:I18)</f>
        <v>69682803315</v>
      </c>
      <c r="K9" s="10"/>
      <c r="L9" s="11">
        <f>SUM(K10:K18)</f>
        <v>51447650051</v>
      </c>
    </row>
    <row r="10" spans="1:12" ht="15" customHeight="1">
      <c r="B10" s="18"/>
      <c r="C10" s="19"/>
      <c r="D10" s="19" t="s">
        <v>255</v>
      </c>
      <c r="E10" s="3"/>
      <c r="F10" s="3"/>
      <c r="G10" s="3"/>
      <c r="H10" s="4"/>
      <c r="I10" s="10">
        <v>53878998008</v>
      </c>
      <c r="J10" s="11" t="s">
        <v>1</v>
      </c>
      <c r="K10" s="10">
        <v>37061414425</v>
      </c>
      <c r="L10" s="11" t="s">
        <v>1</v>
      </c>
    </row>
    <row r="11" spans="1:12" ht="15" customHeight="1">
      <c r="B11" s="18"/>
      <c r="C11" s="19"/>
      <c r="D11" s="19" t="s">
        <v>3</v>
      </c>
      <c r="E11" s="3"/>
      <c r="F11" s="3"/>
      <c r="G11" s="3"/>
      <c r="H11" s="4"/>
      <c r="I11" s="10">
        <v>8971509233</v>
      </c>
      <c r="J11" s="11" t="s">
        <v>1</v>
      </c>
      <c r="K11" s="10">
        <v>7527431550</v>
      </c>
      <c r="L11" s="11" t="s">
        <v>1</v>
      </c>
    </row>
    <row r="12" spans="1:12" ht="15" customHeight="1">
      <c r="B12" s="18"/>
      <c r="C12" s="19"/>
      <c r="D12" s="19" t="s">
        <v>4</v>
      </c>
      <c r="E12" s="3"/>
      <c r="F12" s="3"/>
      <c r="G12" s="3"/>
      <c r="H12" s="4"/>
      <c r="I12" s="10">
        <v>274000000</v>
      </c>
      <c r="J12" s="11" t="s">
        <v>1</v>
      </c>
      <c r="K12" s="10">
        <v>37000000</v>
      </c>
      <c r="L12" s="11" t="s">
        <v>1</v>
      </c>
    </row>
    <row r="13" spans="1:12" ht="15" customHeight="1">
      <c r="B13" s="18"/>
      <c r="C13" s="19"/>
      <c r="D13" s="19" t="s">
        <v>5</v>
      </c>
      <c r="E13" s="3"/>
      <c r="F13" s="3"/>
      <c r="G13" s="3"/>
      <c r="H13" s="4"/>
      <c r="I13" s="10">
        <v>1910187568</v>
      </c>
      <c r="J13" s="11" t="s">
        <v>1</v>
      </c>
      <c r="K13" s="10">
        <v>1559384245</v>
      </c>
      <c r="L13" s="11" t="s">
        <v>1</v>
      </c>
    </row>
    <row r="14" spans="1:12" ht="15" customHeight="1">
      <c r="B14" s="18"/>
      <c r="C14" s="19"/>
      <c r="D14" s="19" t="s">
        <v>6</v>
      </c>
      <c r="E14" s="3"/>
      <c r="F14" s="3"/>
      <c r="G14" s="3"/>
      <c r="H14" s="4"/>
      <c r="I14" s="10">
        <v>248262749</v>
      </c>
      <c r="J14" s="11" t="s">
        <v>1</v>
      </c>
      <c r="K14" s="10">
        <v>33178020</v>
      </c>
      <c r="L14" s="11" t="s">
        <v>1</v>
      </c>
    </row>
    <row r="15" spans="1:12" ht="15" customHeight="1">
      <c r="B15" s="18"/>
      <c r="C15" s="19"/>
      <c r="D15" s="19" t="s">
        <v>7</v>
      </c>
      <c r="E15" s="3"/>
      <c r="F15" s="3"/>
      <c r="G15" s="3"/>
      <c r="H15" s="4"/>
      <c r="I15" s="10">
        <v>2727909090</v>
      </c>
      <c r="J15" s="11" t="s">
        <v>1</v>
      </c>
      <c r="K15" s="10">
        <v>3854745649</v>
      </c>
      <c r="L15" s="11" t="s">
        <v>1</v>
      </c>
    </row>
    <row r="16" spans="1:12" ht="15" customHeight="1">
      <c r="B16" s="18"/>
      <c r="C16" s="19"/>
      <c r="D16" s="19" t="s">
        <v>8</v>
      </c>
      <c r="E16" s="3"/>
      <c r="F16" s="3"/>
      <c r="G16" s="3"/>
      <c r="H16" s="4"/>
      <c r="I16" s="10"/>
      <c r="J16" s="11" t="s">
        <v>1</v>
      </c>
      <c r="K16" s="10">
        <v>12663000</v>
      </c>
      <c r="L16" s="11" t="s">
        <v>1</v>
      </c>
    </row>
    <row r="17" spans="1:12" ht="15" customHeight="1">
      <c r="B17" s="18"/>
      <c r="C17" s="19"/>
      <c r="D17" s="19" t="s">
        <v>300</v>
      </c>
      <c r="E17" s="3"/>
      <c r="F17" s="3"/>
      <c r="G17" s="3"/>
      <c r="H17" s="4"/>
      <c r="I17" s="10">
        <v>6000000</v>
      </c>
      <c r="J17" s="11" t="s">
        <v>1</v>
      </c>
      <c r="K17" s="10">
        <v>6000000</v>
      </c>
      <c r="L17" s="11" t="s">
        <v>1</v>
      </c>
    </row>
    <row r="18" spans="1:12" ht="15" customHeight="1">
      <c r="B18" s="18"/>
      <c r="C18" s="19"/>
      <c r="D18" s="19" t="s">
        <v>299</v>
      </c>
      <c r="E18" s="3"/>
      <c r="F18" s="3"/>
      <c r="G18" s="3"/>
      <c r="H18" s="4"/>
      <c r="I18" s="10">
        <v>1665936667</v>
      </c>
      <c r="J18" s="11"/>
      <c r="K18" s="10">
        <v>1355833162</v>
      </c>
      <c r="L18" s="11"/>
    </row>
    <row r="19" spans="1:12" ht="15" customHeight="1">
      <c r="B19" s="18"/>
      <c r="C19" s="19" t="s">
        <v>294</v>
      </c>
      <c r="D19" s="19"/>
      <c r="E19" s="3"/>
      <c r="F19" s="3"/>
      <c r="G19" s="3"/>
      <c r="H19" s="4"/>
      <c r="I19" s="10"/>
      <c r="J19" s="11">
        <f>SUM(I20:I25)</f>
        <v>186631401647</v>
      </c>
      <c r="K19" s="10"/>
      <c r="L19" s="11">
        <f>SUM(K20:K25)</f>
        <v>97392913749</v>
      </c>
    </row>
    <row r="20" spans="1:12" ht="15" customHeight="1">
      <c r="B20" s="18"/>
      <c r="C20" s="19"/>
      <c r="D20" s="19" t="s">
        <v>9</v>
      </c>
      <c r="E20" s="3"/>
      <c r="F20" s="3"/>
      <c r="G20" s="3"/>
      <c r="H20" s="4"/>
      <c r="I20" s="10">
        <v>175315541651</v>
      </c>
      <c r="J20" s="11"/>
      <c r="K20" s="10">
        <v>80766964751</v>
      </c>
      <c r="L20" s="11"/>
    </row>
    <row r="21" spans="1:12" ht="15" customHeight="1">
      <c r="B21" s="18"/>
      <c r="C21" s="19"/>
      <c r="D21" s="19" t="s">
        <v>10</v>
      </c>
      <c r="E21" s="3"/>
      <c r="F21" s="3"/>
      <c r="G21" s="3"/>
      <c r="H21" s="4"/>
      <c r="I21" s="10">
        <v>4650485873</v>
      </c>
      <c r="J21" s="11" t="s">
        <v>1</v>
      </c>
      <c r="K21" s="10">
        <v>7854572829</v>
      </c>
      <c r="L21" s="11" t="s">
        <v>1</v>
      </c>
    </row>
    <row r="22" spans="1:12" ht="15" customHeight="1">
      <c r="B22" s="18"/>
      <c r="C22" s="19"/>
      <c r="D22" s="19" t="s">
        <v>11</v>
      </c>
      <c r="E22" s="3"/>
      <c r="F22" s="3"/>
      <c r="G22" s="3"/>
      <c r="H22" s="4"/>
      <c r="I22" s="10">
        <v>589294483</v>
      </c>
      <c r="J22" s="11" t="s">
        <v>1</v>
      </c>
      <c r="K22" s="10">
        <v>981722310</v>
      </c>
      <c r="L22" s="11" t="s">
        <v>1</v>
      </c>
    </row>
    <row r="23" spans="1:12" ht="15" customHeight="1">
      <c r="B23" s="18"/>
      <c r="C23" s="19"/>
      <c r="D23" s="19" t="s">
        <v>324</v>
      </c>
      <c r="E23" s="3"/>
      <c r="F23" s="3"/>
      <c r="G23" s="3"/>
      <c r="H23" s="4"/>
      <c r="I23" s="10"/>
      <c r="J23" s="11" t="s">
        <v>1</v>
      </c>
      <c r="K23" s="10"/>
      <c r="L23" s="11" t="s">
        <v>1</v>
      </c>
    </row>
    <row r="24" spans="1:12" ht="15" customHeight="1">
      <c r="B24" s="18"/>
      <c r="C24" s="19"/>
      <c r="D24" s="19" t="s">
        <v>341</v>
      </c>
      <c r="E24" s="3"/>
      <c r="F24" s="3"/>
      <c r="G24" s="3"/>
      <c r="H24" s="4"/>
      <c r="I24" s="10"/>
      <c r="J24" s="11"/>
      <c r="K24" s="10"/>
      <c r="L24" s="11"/>
    </row>
    <row r="25" spans="1:12" ht="15" customHeight="1">
      <c r="B25" s="18"/>
      <c r="C25" s="19"/>
      <c r="D25" s="19" t="s">
        <v>270</v>
      </c>
      <c r="E25" s="3"/>
      <c r="F25" s="3"/>
      <c r="G25" s="3"/>
      <c r="H25" s="4"/>
      <c r="I25" s="10">
        <v>6076079640</v>
      </c>
      <c r="J25" s="11"/>
      <c r="K25" s="10">
        <v>7789653859</v>
      </c>
      <c r="L25" s="11"/>
    </row>
    <row r="26" spans="1:12" ht="15" customHeight="1">
      <c r="B26" s="18"/>
      <c r="C26" s="19" t="s">
        <v>296</v>
      </c>
      <c r="D26" s="19"/>
      <c r="E26" s="3"/>
      <c r="F26" s="3"/>
      <c r="G26" s="3"/>
      <c r="H26" s="4"/>
      <c r="I26" s="10"/>
      <c r="J26" s="11">
        <f>SUM(I27:I30)</f>
        <v>347535356832</v>
      </c>
      <c r="K26" s="10"/>
      <c r="L26" s="11">
        <f>SUM(K27:K30)</f>
        <v>306071666373</v>
      </c>
    </row>
    <row r="27" spans="1:12" ht="15" customHeight="1">
      <c r="A27" s="39"/>
      <c r="B27" s="18"/>
      <c r="C27" s="19"/>
      <c r="D27" s="19" t="s">
        <v>315</v>
      </c>
      <c r="E27" s="3"/>
      <c r="F27" s="3"/>
      <c r="G27" s="3"/>
      <c r="H27" s="4"/>
      <c r="I27" s="10">
        <v>344995754295</v>
      </c>
      <c r="J27" s="11" t="s">
        <v>1</v>
      </c>
      <c r="K27" s="10">
        <v>304045560230</v>
      </c>
      <c r="L27" s="11" t="s">
        <v>1</v>
      </c>
    </row>
    <row r="28" spans="1:12" ht="15" customHeight="1">
      <c r="A28" s="39"/>
      <c r="B28" s="18"/>
      <c r="C28" s="19"/>
      <c r="D28" s="19" t="s">
        <v>316</v>
      </c>
      <c r="E28" s="3"/>
      <c r="F28" s="3"/>
      <c r="G28" s="3"/>
      <c r="H28" s="4"/>
      <c r="I28" s="10">
        <v>2465405973</v>
      </c>
      <c r="J28" s="11"/>
      <c r="K28" s="10">
        <v>1821476336</v>
      </c>
      <c r="L28" s="11"/>
    </row>
    <row r="29" spans="1:12" ht="15" customHeight="1">
      <c r="A29" s="39"/>
      <c r="B29" s="18"/>
      <c r="C29" s="19"/>
      <c r="D29" s="19" t="s">
        <v>317</v>
      </c>
      <c r="E29" s="3"/>
      <c r="F29" s="3"/>
      <c r="G29" s="3"/>
      <c r="H29" s="4"/>
      <c r="I29" s="10">
        <v>10680176</v>
      </c>
      <c r="J29" s="11" t="s">
        <v>1</v>
      </c>
      <c r="K29" s="10">
        <v>204629807</v>
      </c>
      <c r="L29" s="11" t="s">
        <v>1</v>
      </c>
    </row>
    <row r="30" spans="1:12" ht="15" customHeight="1">
      <c r="A30" s="39"/>
      <c r="B30" s="18"/>
      <c r="C30" s="19"/>
      <c r="D30" s="19" t="s">
        <v>318</v>
      </c>
      <c r="E30" s="3"/>
      <c r="F30" s="3"/>
      <c r="G30" s="3"/>
      <c r="H30" s="4"/>
      <c r="I30" s="10">
        <v>63516388</v>
      </c>
      <c r="J30" s="11"/>
      <c r="K30" s="10"/>
      <c r="L30" s="11"/>
    </row>
    <row r="31" spans="1:12" ht="15" customHeight="1">
      <c r="B31" s="18"/>
      <c r="C31" s="19" t="s">
        <v>12</v>
      </c>
      <c r="D31" s="19"/>
      <c r="E31" s="3"/>
      <c r="F31" s="3"/>
      <c r="G31" s="3"/>
      <c r="H31" s="4"/>
      <c r="I31" s="10"/>
      <c r="J31" s="11">
        <f>SUM(I32:I35)</f>
        <v>60231362005</v>
      </c>
      <c r="K31" s="10"/>
      <c r="L31" s="11">
        <f>SUM(K32:K35)</f>
        <v>59579463411</v>
      </c>
    </row>
    <row r="32" spans="1:12" ht="15" customHeight="1">
      <c r="B32" s="18"/>
      <c r="C32" s="19"/>
      <c r="D32" s="19" t="s">
        <v>13</v>
      </c>
      <c r="E32" s="3"/>
      <c r="F32" s="3"/>
      <c r="G32" s="3"/>
      <c r="H32" s="4"/>
      <c r="I32" s="10">
        <v>3601857673</v>
      </c>
      <c r="J32" s="11" t="s">
        <v>1</v>
      </c>
      <c r="K32" s="10">
        <v>4522550926</v>
      </c>
      <c r="L32" s="11" t="s">
        <v>1</v>
      </c>
    </row>
    <row r="33" spans="1:12" ht="15" customHeight="1">
      <c r="B33" s="18"/>
      <c r="C33" s="19"/>
      <c r="D33" s="19" t="s">
        <v>349</v>
      </c>
      <c r="E33" s="3"/>
      <c r="F33" s="3"/>
      <c r="G33" s="3"/>
      <c r="H33" s="4"/>
      <c r="I33" s="10">
        <v>28376650012</v>
      </c>
      <c r="J33" s="11" t="s">
        <v>1</v>
      </c>
      <c r="K33" s="10">
        <v>30092099827</v>
      </c>
      <c r="L33" s="11" t="s">
        <v>1</v>
      </c>
    </row>
    <row r="34" spans="1:12" ht="15" customHeight="1">
      <c r="A34" s="38"/>
      <c r="B34" s="18"/>
      <c r="C34" s="19"/>
      <c r="D34" s="19" t="s">
        <v>14</v>
      </c>
      <c r="E34" s="3"/>
      <c r="F34" s="3"/>
      <c r="G34" s="3"/>
      <c r="H34" s="4"/>
      <c r="I34" s="10">
        <v>26195417411</v>
      </c>
      <c r="J34" s="11" t="s">
        <v>1</v>
      </c>
      <c r="K34" s="10">
        <v>22414456671</v>
      </c>
      <c r="L34" s="11" t="s">
        <v>1</v>
      </c>
    </row>
    <row r="35" spans="1:12" ht="15" customHeight="1">
      <c r="B35" s="18"/>
      <c r="C35" s="19"/>
      <c r="D35" s="19" t="s">
        <v>15</v>
      </c>
      <c r="E35" s="3"/>
      <c r="F35" s="3"/>
      <c r="G35" s="3"/>
      <c r="H35" s="4"/>
      <c r="I35" s="10">
        <v>2057436909</v>
      </c>
      <c r="J35" s="11" t="s">
        <v>1</v>
      </c>
      <c r="K35" s="10">
        <v>2550355987</v>
      </c>
      <c r="L35" s="11" t="s">
        <v>1</v>
      </c>
    </row>
    <row r="36" spans="1:12" ht="15" customHeight="1">
      <c r="B36" s="18"/>
      <c r="C36" s="19" t="s">
        <v>272</v>
      </c>
      <c r="D36" s="19"/>
      <c r="E36" s="3"/>
      <c r="F36" s="3"/>
      <c r="G36" s="3"/>
      <c r="H36" s="4"/>
      <c r="I36" s="10"/>
      <c r="J36" s="11">
        <f>SUM(I37:I38)</f>
        <v>0</v>
      </c>
      <c r="K36" s="10"/>
      <c r="L36" s="11">
        <f>SUM(K37:K38)</f>
        <v>57760778</v>
      </c>
    </row>
    <row r="37" spans="1:12" ht="15" customHeight="1">
      <c r="B37" s="18"/>
      <c r="C37" s="19"/>
      <c r="D37" s="19" t="s">
        <v>301</v>
      </c>
      <c r="E37" s="3"/>
      <c r="F37" s="3"/>
      <c r="G37" s="3"/>
      <c r="H37" s="4"/>
      <c r="I37" s="10"/>
      <c r="J37" s="11" t="s">
        <v>1</v>
      </c>
      <c r="K37" s="10"/>
      <c r="L37" s="11" t="s">
        <v>1</v>
      </c>
    </row>
    <row r="38" spans="1:12" ht="15" customHeight="1">
      <c r="B38" s="18"/>
      <c r="C38" s="19"/>
      <c r="D38" s="19" t="s">
        <v>351</v>
      </c>
      <c r="E38" s="3"/>
      <c r="F38" s="3"/>
      <c r="G38" s="3"/>
      <c r="H38" s="4"/>
      <c r="I38" s="10"/>
      <c r="J38" s="11"/>
      <c r="K38" s="10">
        <v>57760778</v>
      </c>
      <c r="L38" s="11"/>
    </row>
    <row r="39" spans="1:12" ht="15" customHeight="1">
      <c r="B39" s="18"/>
      <c r="C39" s="19" t="s">
        <v>271</v>
      </c>
      <c r="D39" s="19"/>
      <c r="E39" s="3"/>
      <c r="F39" s="3"/>
      <c r="G39" s="3"/>
      <c r="H39" s="4"/>
      <c r="I39" s="10"/>
      <c r="J39" s="11">
        <f>SUM(I40:I41)</f>
        <v>8590019421</v>
      </c>
      <c r="K39" s="10"/>
      <c r="L39" s="11">
        <f>SUM(K40:K41)</f>
        <v>2882167133</v>
      </c>
    </row>
    <row r="40" spans="1:12" ht="15" customHeight="1">
      <c r="B40" s="18"/>
      <c r="C40" s="19"/>
      <c r="D40" s="19" t="s">
        <v>16</v>
      </c>
      <c r="E40" s="3"/>
      <c r="F40" s="3"/>
      <c r="G40" s="3"/>
      <c r="H40" s="4"/>
      <c r="I40" s="10">
        <v>2260703788</v>
      </c>
      <c r="J40" s="11" t="s">
        <v>1</v>
      </c>
      <c r="K40" s="10">
        <v>1039456409</v>
      </c>
      <c r="L40" s="11" t="s">
        <v>1</v>
      </c>
    </row>
    <row r="41" spans="1:12" ht="15" customHeight="1">
      <c r="B41" s="18"/>
      <c r="C41" s="19"/>
      <c r="D41" s="19" t="s">
        <v>17</v>
      </c>
      <c r="E41" s="3"/>
      <c r="F41" s="3"/>
      <c r="G41" s="3"/>
      <c r="H41" s="4"/>
      <c r="I41" s="10">
        <v>6329315633</v>
      </c>
      <c r="J41" s="11" t="s">
        <v>1</v>
      </c>
      <c r="K41" s="10">
        <v>1842710724</v>
      </c>
      <c r="L41" s="11" t="s">
        <v>1</v>
      </c>
    </row>
    <row r="42" spans="1:12" ht="15" customHeight="1">
      <c r="B42" s="20"/>
      <c r="C42" s="21" t="s">
        <v>18</v>
      </c>
      <c r="D42" s="21"/>
      <c r="E42" s="3"/>
      <c r="F42" s="3"/>
      <c r="G42" s="3"/>
      <c r="H42" s="4"/>
      <c r="I42" s="10"/>
      <c r="J42" s="11">
        <f>SUM(I43:I46)</f>
        <v>829400848</v>
      </c>
      <c r="K42" s="10"/>
      <c r="L42" s="11">
        <f>SUM(K43:K46)</f>
        <v>764610605</v>
      </c>
    </row>
    <row r="43" spans="1:12" ht="15" customHeight="1">
      <c r="B43" s="20"/>
      <c r="C43" s="21"/>
      <c r="D43" s="21" t="s">
        <v>352</v>
      </c>
      <c r="E43" s="3"/>
      <c r="F43" s="3"/>
      <c r="G43" s="3"/>
      <c r="H43" s="4"/>
      <c r="I43" s="10">
        <v>629953177</v>
      </c>
      <c r="J43" s="11" t="s">
        <v>1</v>
      </c>
      <c r="K43" s="10">
        <v>601016791</v>
      </c>
      <c r="L43" s="11" t="s">
        <v>1</v>
      </c>
    </row>
    <row r="44" spans="1:12" ht="15" customHeight="1">
      <c r="B44" s="20"/>
      <c r="C44" s="21"/>
      <c r="D44" s="21" t="s">
        <v>353</v>
      </c>
      <c r="E44" s="3"/>
      <c r="F44" s="3"/>
      <c r="G44" s="3"/>
      <c r="H44" s="4"/>
      <c r="I44" s="10">
        <v>199447671</v>
      </c>
      <c r="J44" s="11"/>
      <c r="K44" s="10">
        <v>161381664</v>
      </c>
      <c r="L44" s="11"/>
    </row>
    <row r="45" spans="1:12" ht="15" customHeight="1">
      <c r="B45" s="20"/>
      <c r="C45" s="21"/>
      <c r="D45" s="21" t="s">
        <v>354</v>
      </c>
      <c r="E45" s="3"/>
      <c r="F45" s="3"/>
      <c r="G45" s="3"/>
      <c r="H45" s="4"/>
      <c r="I45" s="10"/>
      <c r="J45" s="11" t="s">
        <v>1</v>
      </c>
      <c r="K45" s="10">
        <v>2141840</v>
      </c>
      <c r="L45" s="11" t="s">
        <v>1</v>
      </c>
    </row>
    <row r="46" spans="1:12" ht="15" customHeight="1">
      <c r="B46" s="20"/>
      <c r="C46" s="21"/>
      <c r="D46" s="21" t="s">
        <v>355</v>
      </c>
      <c r="E46" s="3"/>
      <c r="F46" s="3"/>
      <c r="G46" s="3"/>
      <c r="H46" s="4"/>
      <c r="I46" s="10"/>
      <c r="J46" s="11"/>
      <c r="K46" s="10">
        <v>70310</v>
      </c>
      <c r="L46" s="11"/>
    </row>
    <row r="47" spans="1:12" ht="15" customHeight="1">
      <c r="B47" s="20" t="s">
        <v>406</v>
      </c>
      <c r="C47" s="21"/>
      <c r="D47" s="21"/>
      <c r="E47" s="3"/>
      <c r="F47" s="3"/>
      <c r="G47" s="3"/>
      <c r="H47" s="4"/>
      <c r="I47" s="10"/>
      <c r="J47" s="11">
        <f>SUM(J48,J55,J62,J67,J71,J74,J77,J101)</f>
        <v>611658954764</v>
      </c>
      <c r="K47" s="10"/>
      <c r="L47" s="11">
        <f>SUM(L48,L55,L62,L67,L71,L74,L77,L101)</f>
        <v>488953222519</v>
      </c>
    </row>
    <row r="48" spans="1:12" ht="15" customHeight="1">
      <c r="B48" s="20"/>
      <c r="C48" s="21" t="s">
        <v>19</v>
      </c>
      <c r="D48" s="21"/>
      <c r="E48" s="3"/>
      <c r="F48" s="3"/>
      <c r="G48" s="3"/>
      <c r="H48" s="4"/>
      <c r="I48" s="10"/>
      <c r="J48" s="11">
        <f>SUM(I49:I54)</f>
        <v>24829013825</v>
      </c>
      <c r="K48" s="10"/>
      <c r="L48" s="11">
        <f>SUM(K49:K54)</f>
        <v>18565086084</v>
      </c>
    </row>
    <row r="49" spans="1:12" ht="15" customHeight="1">
      <c r="B49" s="20"/>
      <c r="C49" s="21"/>
      <c r="D49" s="21" t="s">
        <v>20</v>
      </c>
      <c r="E49" s="3"/>
      <c r="F49" s="3"/>
      <c r="G49" s="3"/>
      <c r="H49" s="4"/>
      <c r="I49" s="10">
        <v>21286899840</v>
      </c>
      <c r="J49" s="11" t="s">
        <v>1</v>
      </c>
      <c r="K49" s="10">
        <v>15899423955</v>
      </c>
      <c r="L49" s="11" t="s">
        <v>1</v>
      </c>
    </row>
    <row r="50" spans="1:12" ht="15" customHeight="1">
      <c r="B50" s="20"/>
      <c r="C50" s="21"/>
      <c r="D50" s="21" t="s">
        <v>21</v>
      </c>
      <c r="E50" s="3"/>
      <c r="F50" s="3"/>
      <c r="G50" s="3"/>
      <c r="H50" s="4"/>
      <c r="I50" s="10">
        <v>78318567</v>
      </c>
      <c r="J50" s="11" t="s">
        <v>1</v>
      </c>
      <c r="K50" s="10">
        <v>133713820</v>
      </c>
      <c r="L50" s="11" t="s">
        <v>1</v>
      </c>
    </row>
    <row r="51" spans="1:12" ht="15" customHeight="1">
      <c r="B51" s="20"/>
      <c r="C51" s="21"/>
      <c r="D51" s="21" t="s">
        <v>263</v>
      </c>
      <c r="E51" s="3"/>
      <c r="F51" s="3"/>
      <c r="G51" s="3"/>
      <c r="H51" s="4"/>
      <c r="I51" s="10"/>
      <c r="J51" s="11"/>
      <c r="K51" s="10">
        <v>1000000</v>
      </c>
      <c r="L51" s="11"/>
    </row>
    <row r="52" spans="1:12" ht="15" customHeight="1">
      <c r="B52" s="20"/>
      <c r="C52" s="21"/>
      <c r="D52" s="21" t="s">
        <v>264</v>
      </c>
      <c r="E52" s="3"/>
      <c r="F52" s="3"/>
      <c r="G52" s="3"/>
      <c r="H52" s="4"/>
      <c r="I52" s="10">
        <v>608372086</v>
      </c>
      <c r="J52" s="11" t="s">
        <v>1</v>
      </c>
      <c r="K52" s="10">
        <v>54901153</v>
      </c>
      <c r="L52" s="11" t="s">
        <v>1</v>
      </c>
    </row>
    <row r="53" spans="1:12" ht="15" customHeight="1">
      <c r="B53" s="20"/>
      <c r="C53" s="21"/>
      <c r="D53" s="21" t="s">
        <v>399</v>
      </c>
      <c r="E53" s="3"/>
      <c r="F53" s="3"/>
      <c r="G53" s="3"/>
      <c r="H53" s="4"/>
      <c r="I53" s="10">
        <v>107175733</v>
      </c>
      <c r="J53" s="11"/>
      <c r="K53" s="10"/>
      <c r="L53" s="11"/>
    </row>
    <row r="54" spans="1:12" ht="15" customHeight="1">
      <c r="B54" s="20"/>
      <c r="C54" s="21"/>
      <c r="D54" s="21" t="s">
        <v>400</v>
      </c>
      <c r="E54" s="3"/>
      <c r="F54" s="3"/>
      <c r="G54" s="3"/>
      <c r="H54" s="4"/>
      <c r="I54" s="10">
        <v>2748247599</v>
      </c>
      <c r="J54" s="11" t="s">
        <v>1</v>
      </c>
      <c r="K54" s="10">
        <v>2476047156</v>
      </c>
      <c r="L54" s="11" t="s">
        <v>1</v>
      </c>
    </row>
    <row r="55" spans="1:12" ht="15" customHeight="1">
      <c r="B55" s="20"/>
      <c r="C55" s="21" t="s">
        <v>350</v>
      </c>
      <c r="D55" s="21"/>
      <c r="E55" s="3"/>
      <c r="F55" s="3"/>
      <c r="G55" s="3"/>
      <c r="H55" s="4"/>
      <c r="I55" s="10"/>
      <c r="J55" s="11">
        <f>SUM(I56:I61)</f>
        <v>108459206717</v>
      </c>
      <c r="K55" s="10"/>
      <c r="L55" s="11">
        <f>SUM(K56:K61)</f>
        <v>55209265751</v>
      </c>
    </row>
    <row r="56" spans="1:12" ht="15" customHeight="1">
      <c r="B56" s="20"/>
      <c r="C56" s="21"/>
      <c r="D56" s="21" t="s">
        <v>22</v>
      </c>
      <c r="E56" s="3"/>
      <c r="F56" s="3"/>
      <c r="G56" s="3"/>
      <c r="H56" s="4"/>
      <c r="I56" s="10">
        <v>102446274674</v>
      </c>
      <c r="J56" s="11" t="s">
        <v>1</v>
      </c>
      <c r="K56" s="10">
        <v>48811620940</v>
      </c>
      <c r="L56" s="11" t="s">
        <v>1</v>
      </c>
    </row>
    <row r="57" spans="1:12" ht="15" customHeight="1">
      <c r="B57" s="20"/>
      <c r="C57" s="21"/>
      <c r="D57" s="21" t="s">
        <v>23</v>
      </c>
      <c r="E57" s="3"/>
      <c r="F57" s="3"/>
      <c r="G57" s="3"/>
      <c r="H57" s="4"/>
      <c r="I57" s="10">
        <v>5449169502</v>
      </c>
      <c r="J57" s="11" t="s">
        <v>1</v>
      </c>
      <c r="K57" s="10">
        <v>3605963462</v>
      </c>
      <c r="L57" s="11" t="s">
        <v>1</v>
      </c>
    </row>
    <row r="58" spans="1:12" ht="15" customHeight="1">
      <c r="B58" s="20"/>
      <c r="C58" s="21"/>
      <c r="D58" s="21" t="s">
        <v>24</v>
      </c>
      <c r="E58" s="3"/>
      <c r="F58" s="3"/>
      <c r="G58" s="3"/>
      <c r="H58" s="4"/>
      <c r="I58" s="10">
        <v>563762541</v>
      </c>
      <c r="J58" s="11" t="s">
        <v>1</v>
      </c>
      <c r="K58" s="10">
        <v>1415612459</v>
      </c>
      <c r="L58" s="11" t="s">
        <v>1</v>
      </c>
    </row>
    <row r="59" spans="1:12" ht="15" customHeight="1">
      <c r="B59" s="20"/>
      <c r="C59" s="21"/>
      <c r="D59" s="21" t="s">
        <v>25</v>
      </c>
      <c r="E59" s="3"/>
      <c r="F59" s="3"/>
      <c r="G59" s="3"/>
      <c r="H59" s="4"/>
      <c r="I59" s="10"/>
      <c r="J59" s="11" t="s">
        <v>1</v>
      </c>
      <c r="K59" s="10"/>
      <c r="L59" s="11" t="s">
        <v>1</v>
      </c>
    </row>
    <row r="60" spans="1:12" ht="15" customHeight="1">
      <c r="B60" s="20"/>
      <c r="C60" s="21"/>
      <c r="D60" s="21" t="s">
        <v>26</v>
      </c>
      <c r="E60" s="3"/>
      <c r="F60" s="3"/>
      <c r="G60" s="3"/>
      <c r="H60" s="4"/>
      <c r="I60" s="10"/>
      <c r="J60" s="11" t="s">
        <v>1</v>
      </c>
      <c r="K60" s="10"/>
      <c r="L60" s="11" t="s">
        <v>1</v>
      </c>
    </row>
    <row r="61" spans="1:12" ht="15" customHeight="1">
      <c r="B61" s="20"/>
      <c r="C61" s="21"/>
      <c r="D61" s="21" t="s">
        <v>323</v>
      </c>
      <c r="E61" s="3"/>
      <c r="F61" s="3"/>
      <c r="G61" s="3"/>
      <c r="H61" s="4"/>
      <c r="I61" s="10"/>
      <c r="J61" s="11"/>
      <c r="K61" s="10">
        <v>1376068890</v>
      </c>
      <c r="L61" s="11"/>
    </row>
    <row r="62" spans="1:12" ht="15" customHeight="1">
      <c r="B62" s="20"/>
      <c r="C62" s="21" t="s">
        <v>295</v>
      </c>
      <c r="D62" s="21"/>
      <c r="E62" s="3"/>
      <c r="F62" s="3"/>
      <c r="G62" s="3"/>
      <c r="H62" s="4"/>
      <c r="I62" s="10"/>
      <c r="J62" s="11">
        <f>SUM(I63:I66)</f>
        <v>337740063678</v>
      </c>
      <c r="K62" s="10"/>
      <c r="L62" s="11">
        <f>SUM(K63:K66)</f>
        <v>297253862117</v>
      </c>
    </row>
    <row r="63" spans="1:12" ht="15" customHeight="1">
      <c r="A63" s="39"/>
      <c r="B63" s="20"/>
      <c r="C63" s="21"/>
      <c r="D63" s="21" t="s">
        <v>319</v>
      </c>
      <c r="E63" s="3"/>
      <c r="F63" s="3"/>
      <c r="G63" s="3"/>
      <c r="H63" s="4"/>
      <c r="I63" s="10">
        <v>335067450509</v>
      </c>
      <c r="J63" s="11" t="s">
        <v>1</v>
      </c>
      <c r="K63" s="10">
        <v>294488750053</v>
      </c>
      <c r="L63" s="11" t="s">
        <v>1</v>
      </c>
    </row>
    <row r="64" spans="1:12" ht="15" customHeight="1">
      <c r="A64" s="39"/>
      <c r="B64" s="20"/>
      <c r="C64" s="21"/>
      <c r="D64" s="21" t="s">
        <v>320</v>
      </c>
      <c r="E64" s="3"/>
      <c r="F64" s="3"/>
      <c r="G64" s="3"/>
      <c r="H64" s="4"/>
      <c r="I64" s="10">
        <v>2309920481</v>
      </c>
      <c r="J64" s="11"/>
      <c r="K64" s="10">
        <v>2320059248</v>
      </c>
      <c r="L64" s="11"/>
    </row>
    <row r="65" spans="1:12" ht="15" customHeight="1">
      <c r="A65" s="39"/>
      <c r="B65" s="20"/>
      <c r="C65" s="21"/>
      <c r="D65" s="21" t="s">
        <v>321</v>
      </c>
      <c r="E65" s="3"/>
      <c r="F65" s="3"/>
      <c r="G65" s="3"/>
      <c r="H65" s="4"/>
      <c r="I65" s="10">
        <v>113450688</v>
      </c>
      <c r="J65" s="11" t="s">
        <v>1</v>
      </c>
      <c r="K65" s="10">
        <v>322231203</v>
      </c>
      <c r="L65" s="11" t="s">
        <v>1</v>
      </c>
    </row>
    <row r="66" spans="1:12" ht="15" customHeight="1">
      <c r="A66" s="39"/>
      <c r="B66" s="20"/>
      <c r="C66" s="21"/>
      <c r="D66" s="21" t="s">
        <v>322</v>
      </c>
      <c r="E66" s="3"/>
      <c r="F66" s="3"/>
      <c r="G66" s="3"/>
      <c r="H66" s="4"/>
      <c r="I66" s="10">
        <v>249242000</v>
      </c>
      <c r="J66" s="11"/>
      <c r="K66" s="10">
        <v>122821613</v>
      </c>
      <c r="L66" s="11"/>
    </row>
    <row r="67" spans="1:12" ht="15" customHeight="1">
      <c r="B67" s="20"/>
      <c r="C67" s="21" t="s">
        <v>27</v>
      </c>
      <c r="D67" s="21"/>
      <c r="E67" s="3"/>
      <c r="F67" s="3"/>
      <c r="G67" s="3"/>
      <c r="H67" s="4"/>
      <c r="I67" s="10"/>
      <c r="J67" s="11">
        <f>SUM(I68:I70)</f>
        <v>28229717704</v>
      </c>
      <c r="K67" s="10"/>
      <c r="L67" s="11">
        <f>SUM(K68:K70)</f>
        <v>32560728052</v>
      </c>
    </row>
    <row r="68" spans="1:12" ht="15" customHeight="1">
      <c r="B68" s="20"/>
      <c r="C68" s="21"/>
      <c r="D68" s="21" t="s">
        <v>28</v>
      </c>
      <c r="E68" s="3"/>
      <c r="F68" s="3"/>
      <c r="G68" s="3"/>
      <c r="H68" s="4"/>
      <c r="I68" s="10">
        <v>3518689929</v>
      </c>
      <c r="J68" s="11" t="s">
        <v>1</v>
      </c>
      <c r="K68" s="10">
        <v>3421920439</v>
      </c>
      <c r="L68" s="11" t="s">
        <v>1</v>
      </c>
    </row>
    <row r="69" spans="1:12" ht="15" customHeight="1">
      <c r="B69" s="20"/>
      <c r="C69" s="21"/>
      <c r="D69" s="21" t="s">
        <v>29</v>
      </c>
      <c r="E69" s="3"/>
      <c r="F69" s="3"/>
      <c r="G69" s="3"/>
      <c r="H69" s="4"/>
      <c r="I69" s="10">
        <v>24665982492</v>
      </c>
      <c r="J69" s="11" t="s">
        <v>1</v>
      </c>
      <c r="K69" s="10">
        <v>29075312154</v>
      </c>
      <c r="L69" s="11" t="s">
        <v>1</v>
      </c>
    </row>
    <row r="70" spans="1:12" ht="15" customHeight="1">
      <c r="B70" s="20"/>
      <c r="C70" s="21"/>
      <c r="D70" s="21" t="s">
        <v>31</v>
      </c>
      <c r="E70" s="3"/>
      <c r="F70" s="3"/>
      <c r="G70" s="3"/>
      <c r="H70" s="4"/>
      <c r="I70" s="10">
        <v>45045283</v>
      </c>
      <c r="J70" s="11" t="s">
        <v>1</v>
      </c>
      <c r="K70" s="10">
        <v>63495459</v>
      </c>
      <c r="L70" s="11" t="s">
        <v>1</v>
      </c>
    </row>
    <row r="71" spans="1:12" ht="15" customHeight="1">
      <c r="B71" s="20"/>
      <c r="C71" s="21" t="s">
        <v>297</v>
      </c>
      <c r="D71" s="21"/>
      <c r="E71" s="3"/>
      <c r="F71" s="3"/>
      <c r="G71" s="3"/>
      <c r="H71" s="4"/>
      <c r="I71" s="10"/>
      <c r="J71" s="11">
        <f>SUM(I72:I73)</f>
        <v>1357461502</v>
      </c>
      <c r="K71" s="10"/>
      <c r="L71" s="11">
        <f>SUM(K72:K73)</f>
        <v>10000000</v>
      </c>
    </row>
    <row r="72" spans="1:12" ht="15" customHeight="1">
      <c r="B72" s="20"/>
      <c r="C72" s="21"/>
      <c r="D72" s="21" t="s">
        <v>342</v>
      </c>
      <c r="E72" s="3"/>
      <c r="F72" s="3"/>
      <c r="G72" s="3"/>
      <c r="H72" s="4"/>
      <c r="I72" s="10"/>
      <c r="J72" s="11" t="s">
        <v>1</v>
      </c>
      <c r="K72" s="10">
        <v>10000000</v>
      </c>
      <c r="L72" s="11" t="s">
        <v>1</v>
      </c>
    </row>
    <row r="73" spans="1:12" ht="15" customHeight="1">
      <c r="B73" s="20"/>
      <c r="C73" s="21"/>
      <c r="D73" s="21" t="s">
        <v>273</v>
      </c>
      <c r="E73" s="3"/>
      <c r="F73" s="3"/>
      <c r="G73" s="3"/>
      <c r="H73" s="4"/>
      <c r="I73" s="10">
        <v>1357461502</v>
      </c>
      <c r="J73" s="11" t="s">
        <v>1</v>
      </c>
      <c r="K73" s="10"/>
      <c r="L73" s="11" t="s">
        <v>1</v>
      </c>
    </row>
    <row r="74" spans="1:12" ht="15" customHeight="1">
      <c r="B74" s="20"/>
      <c r="C74" s="21" t="s">
        <v>32</v>
      </c>
      <c r="D74" s="21"/>
      <c r="E74" s="3"/>
      <c r="F74" s="3"/>
      <c r="G74" s="3"/>
      <c r="H74" s="4"/>
      <c r="I74" s="10"/>
      <c r="J74" s="11">
        <f>SUM(I75:I76)</f>
        <v>7622864683</v>
      </c>
      <c r="K74" s="10"/>
      <c r="L74" s="11">
        <f>SUM(K75:K76)</f>
        <v>2660889486</v>
      </c>
    </row>
    <row r="75" spans="1:12" ht="15" customHeight="1">
      <c r="B75" s="20"/>
      <c r="C75" s="21"/>
      <c r="D75" s="21" t="s">
        <v>33</v>
      </c>
      <c r="E75" s="3"/>
      <c r="F75" s="3"/>
      <c r="G75" s="3"/>
      <c r="H75" s="4"/>
      <c r="I75" s="10">
        <v>1880176918</v>
      </c>
      <c r="J75" s="11" t="s">
        <v>1</v>
      </c>
      <c r="K75" s="10">
        <v>1099580214</v>
      </c>
      <c r="L75" s="11" t="s">
        <v>1</v>
      </c>
    </row>
    <row r="76" spans="1:12" ht="15" customHeight="1">
      <c r="B76" s="20"/>
      <c r="C76" s="21"/>
      <c r="D76" s="21" t="s">
        <v>34</v>
      </c>
      <c r="E76" s="3"/>
      <c r="F76" s="3"/>
      <c r="G76" s="3"/>
      <c r="H76" s="4"/>
      <c r="I76" s="10">
        <v>5742687765</v>
      </c>
      <c r="J76" s="11" t="s">
        <v>1</v>
      </c>
      <c r="K76" s="10">
        <v>1561309272</v>
      </c>
      <c r="L76" s="11" t="s">
        <v>1</v>
      </c>
    </row>
    <row r="77" spans="1:12" ht="15" customHeight="1">
      <c r="B77" s="20"/>
      <c r="C77" s="21" t="s">
        <v>35</v>
      </c>
      <c r="D77" s="21"/>
      <c r="E77" s="3"/>
      <c r="F77" s="3"/>
      <c r="G77" s="3"/>
      <c r="H77" s="4"/>
      <c r="I77" s="10"/>
      <c r="J77" s="11">
        <f>SUM(I78:I100)</f>
        <v>103407322112</v>
      </c>
      <c r="K77" s="10"/>
      <c r="L77" s="11">
        <f>SUM(K78:K100)</f>
        <v>82115645902</v>
      </c>
    </row>
    <row r="78" spans="1:12" ht="15" customHeight="1">
      <c r="B78" s="20"/>
      <c r="C78" s="21"/>
      <c r="D78" s="21" t="s">
        <v>36</v>
      </c>
      <c r="E78" s="3"/>
      <c r="F78" s="3"/>
      <c r="G78" s="3"/>
      <c r="H78" s="4"/>
      <c r="I78" s="10">
        <v>48086352523</v>
      </c>
      <c r="J78" s="11"/>
      <c r="K78" s="10">
        <v>33693437234</v>
      </c>
      <c r="L78" s="11"/>
    </row>
    <row r="79" spans="1:12" ht="15" customHeight="1">
      <c r="B79" s="20"/>
      <c r="C79" s="21"/>
      <c r="D79" s="21" t="s">
        <v>37</v>
      </c>
      <c r="E79" s="3"/>
      <c r="F79" s="3"/>
      <c r="G79" s="3"/>
      <c r="H79" s="4"/>
      <c r="I79" s="10">
        <v>2045071070</v>
      </c>
      <c r="J79" s="11"/>
      <c r="K79" s="10">
        <v>1920411160</v>
      </c>
      <c r="L79" s="11"/>
    </row>
    <row r="80" spans="1:12" ht="15" customHeight="1">
      <c r="B80" s="20"/>
      <c r="C80" s="21"/>
      <c r="D80" s="21" t="s">
        <v>38</v>
      </c>
      <c r="E80" s="3"/>
      <c r="F80" s="3"/>
      <c r="G80" s="3"/>
      <c r="H80" s="4"/>
      <c r="I80" s="10">
        <v>7501278393</v>
      </c>
      <c r="J80" s="11"/>
      <c r="K80" s="10">
        <v>6116262063</v>
      </c>
      <c r="L80" s="11"/>
    </row>
    <row r="81" spans="2:12" ht="15" customHeight="1">
      <c r="B81" s="20"/>
      <c r="C81" s="21"/>
      <c r="D81" s="21" t="s">
        <v>39</v>
      </c>
      <c r="E81" s="3"/>
      <c r="F81" s="3"/>
      <c r="G81" s="3"/>
      <c r="H81" s="4"/>
      <c r="I81" s="10">
        <v>6871653590</v>
      </c>
      <c r="J81" s="11"/>
      <c r="K81" s="10">
        <v>6840464380</v>
      </c>
      <c r="L81" s="11"/>
    </row>
    <row r="82" spans="2:12" ht="15" customHeight="1">
      <c r="B82" s="20"/>
      <c r="C82" s="21"/>
      <c r="D82" s="21" t="s">
        <v>40</v>
      </c>
      <c r="E82" s="3"/>
      <c r="F82" s="3"/>
      <c r="G82" s="3"/>
      <c r="H82" s="4"/>
      <c r="I82" s="10">
        <v>4726113794</v>
      </c>
      <c r="J82" s="11"/>
      <c r="K82" s="10">
        <v>4517853542</v>
      </c>
      <c r="L82" s="11"/>
    </row>
    <row r="83" spans="2:12" ht="15" customHeight="1">
      <c r="B83" s="20"/>
      <c r="C83" s="21"/>
      <c r="D83" s="21" t="s">
        <v>41</v>
      </c>
      <c r="E83" s="3"/>
      <c r="F83" s="3"/>
      <c r="G83" s="3"/>
      <c r="H83" s="4"/>
      <c r="I83" s="10">
        <v>5264741264</v>
      </c>
      <c r="J83" s="11"/>
      <c r="K83" s="10">
        <v>4250908158</v>
      </c>
      <c r="L83" s="11"/>
    </row>
    <row r="84" spans="2:12" ht="15" customHeight="1">
      <c r="B84" s="20"/>
      <c r="C84" s="21"/>
      <c r="D84" s="21" t="s">
        <v>42</v>
      </c>
      <c r="E84" s="3"/>
      <c r="F84" s="3"/>
      <c r="G84" s="3"/>
      <c r="H84" s="4"/>
      <c r="I84" s="10">
        <v>2162462895</v>
      </c>
      <c r="J84" s="11"/>
      <c r="K84" s="10">
        <v>1710151869</v>
      </c>
      <c r="L84" s="11"/>
    </row>
    <row r="85" spans="2:12" ht="15" customHeight="1">
      <c r="B85" s="20"/>
      <c r="C85" s="21"/>
      <c r="D85" s="21" t="s">
        <v>43</v>
      </c>
      <c r="E85" s="3"/>
      <c r="F85" s="3"/>
      <c r="G85" s="3"/>
      <c r="H85" s="4"/>
      <c r="I85" s="10">
        <v>1257394555</v>
      </c>
      <c r="J85" s="11"/>
      <c r="K85" s="10">
        <v>874611245</v>
      </c>
      <c r="L85" s="11"/>
    </row>
    <row r="86" spans="2:12" ht="15" customHeight="1">
      <c r="B86" s="20"/>
      <c r="C86" s="21"/>
      <c r="D86" s="21" t="s">
        <v>44</v>
      </c>
      <c r="E86" s="3"/>
      <c r="F86" s="3"/>
      <c r="G86" s="3"/>
      <c r="H86" s="4"/>
      <c r="I86" s="10">
        <v>2929003048</v>
      </c>
      <c r="J86" s="11"/>
      <c r="K86" s="10">
        <v>3338748097</v>
      </c>
      <c r="L86" s="11"/>
    </row>
    <row r="87" spans="2:12" ht="15" customHeight="1">
      <c r="B87" s="20"/>
      <c r="C87" s="21"/>
      <c r="D87" s="21" t="s">
        <v>45</v>
      </c>
      <c r="E87" s="3"/>
      <c r="F87" s="3"/>
      <c r="G87" s="3"/>
      <c r="H87" s="4"/>
      <c r="I87" s="10">
        <v>176576339</v>
      </c>
      <c r="J87" s="11"/>
      <c r="K87" s="10">
        <v>185828921</v>
      </c>
      <c r="L87" s="11"/>
    </row>
    <row r="88" spans="2:12" ht="15" customHeight="1">
      <c r="B88" s="20"/>
      <c r="C88" s="21"/>
      <c r="D88" s="21" t="s">
        <v>46</v>
      </c>
      <c r="E88" s="3"/>
      <c r="F88" s="3"/>
      <c r="G88" s="3"/>
      <c r="H88" s="4"/>
      <c r="I88" s="10">
        <v>81838175</v>
      </c>
      <c r="J88" s="11"/>
      <c r="K88" s="10">
        <v>56058470</v>
      </c>
      <c r="L88" s="11"/>
    </row>
    <row r="89" spans="2:12" ht="15" customHeight="1">
      <c r="B89" s="20"/>
      <c r="C89" s="21"/>
      <c r="D89" s="21" t="s">
        <v>47</v>
      </c>
      <c r="E89" s="3"/>
      <c r="F89" s="3"/>
      <c r="G89" s="3"/>
      <c r="H89" s="4"/>
      <c r="I89" s="10">
        <v>6553544645</v>
      </c>
      <c r="J89" s="11"/>
      <c r="K89" s="10">
        <v>7100155177</v>
      </c>
      <c r="L89" s="11"/>
    </row>
    <row r="90" spans="2:12" ht="15" customHeight="1">
      <c r="B90" s="20"/>
      <c r="C90" s="21"/>
      <c r="D90" s="21" t="s">
        <v>48</v>
      </c>
      <c r="E90" s="3"/>
      <c r="F90" s="3"/>
      <c r="G90" s="3"/>
      <c r="H90" s="4"/>
      <c r="I90" s="10">
        <v>12327949795</v>
      </c>
      <c r="J90" s="11"/>
      <c r="K90" s="10">
        <v>8390370672</v>
      </c>
      <c r="L90" s="11"/>
    </row>
    <row r="91" spans="2:12" ht="15" customHeight="1">
      <c r="B91" s="20"/>
      <c r="C91" s="21"/>
      <c r="D91" s="21" t="s">
        <v>49</v>
      </c>
      <c r="E91" s="3"/>
      <c r="F91" s="3"/>
      <c r="G91" s="3"/>
      <c r="H91" s="4"/>
      <c r="I91" s="10">
        <v>605625300</v>
      </c>
      <c r="J91" s="11"/>
      <c r="K91" s="10">
        <v>438278000</v>
      </c>
      <c r="L91" s="11"/>
    </row>
    <row r="92" spans="2:12" ht="15" customHeight="1">
      <c r="B92" s="20"/>
      <c r="C92" s="21"/>
      <c r="D92" s="21" t="s">
        <v>50</v>
      </c>
      <c r="E92" s="3"/>
      <c r="F92" s="3"/>
      <c r="G92" s="3"/>
      <c r="H92" s="4"/>
      <c r="I92" s="10">
        <v>229948340</v>
      </c>
      <c r="J92" s="11"/>
      <c r="K92" s="10">
        <v>223690274</v>
      </c>
      <c r="L92" s="11"/>
    </row>
    <row r="93" spans="2:12" ht="15" customHeight="1">
      <c r="B93" s="20"/>
      <c r="C93" s="21"/>
      <c r="D93" s="21" t="s">
        <v>51</v>
      </c>
      <c r="E93" s="3"/>
      <c r="F93" s="3"/>
      <c r="G93" s="3"/>
      <c r="H93" s="4"/>
      <c r="I93" s="10">
        <v>3036235</v>
      </c>
      <c r="J93" s="11"/>
      <c r="K93" s="10">
        <v>5553900</v>
      </c>
      <c r="L93" s="11"/>
    </row>
    <row r="94" spans="2:12" ht="15" customHeight="1">
      <c r="B94" s="20"/>
      <c r="C94" s="21"/>
      <c r="D94" s="21" t="s">
        <v>52</v>
      </c>
      <c r="E94" s="3"/>
      <c r="F94" s="3"/>
      <c r="G94" s="3"/>
      <c r="H94" s="4"/>
      <c r="I94" s="10">
        <v>365815814</v>
      </c>
      <c r="J94" s="11"/>
      <c r="K94" s="10">
        <v>306403683</v>
      </c>
      <c r="L94" s="11"/>
    </row>
    <row r="95" spans="2:12" ht="15" customHeight="1">
      <c r="B95" s="20"/>
      <c r="C95" s="21"/>
      <c r="D95" s="21" t="s">
        <v>53</v>
      </c>
      <c r="E95" s="3"/>
      <c r="F95" s="3"/>
      <c r="G95" s="3"/>
      <c r="H95" s="4"/>
      <c r="I95" s="10">
        <v>235627128</v>
      </c>
      <c r="J95" s="11"/>
      <c r="K95" s="10">
        <v>253739609</v>
      </c>
      <c r="L95" s="11"/>
    </row>
    <row r="96" spans="2:12" ht="15" customHeight="1">
      <c r="B96" s="20"/>
      <c r="C96" s="21"/>
      <c r="D96" s="21" t="s">
        <v>54</v>
      </c>
      <c r="E96" s="3"/>
      <c r="F96" s="3"/>
      <c r="G96" s="3"/>
      <c r="H96" s="4"/>
      <c r="I96" s="10">
        <v>156041204</v>
      </c>
      <c r="J96" s="11"/>
      <c r="K96" s="10">
        <v>156156336</v>
      </c>
      <c r="L96" s="11"/>
    </row>
    <row r="97" spans="2:12" ht="15" customHeight="1">
      <c r="B97" s="20"/>
      <c r="C97" s="21"/>
      <c r="D97" s="21" t="s">
        <v>55</v>
      </c>
      <c r="E97" s="3"/>
      <c r="F97" s="3"/>
      <c r="G97" s="3"/>
      <c r="H97" s="4"/>
      <c r="I97" s="10">
        <v>130159865</v>
      </c>
      <c r="J97" s="11"/>
      <c r="K97" s="10">
        <v>88782268</v>
      </c>
      <c r="L97" s="11"/>
    </row>
    <row r="98" spans="2:12" ht="15" customHeight="1">
      <c r="B98" s="20"/>
      <c r="C98" s="21"/>
      <c r="D98" s="21" t="s">
        <v>56</v>
      </c>
      <c r="E98" s="3"/>
      <c r="F98" s="3"/>
      <c r="G98" s="3"/>
      <c r="H98" s="4"/>
      <c r="I98" s="10">
        <v>659231844</v>
      </c>
      <c r="J98" s="11"/>
      <c r="K98" s="10">
        <v>580677963</v>
      </c>
      <c r="L98" s="11"/>
    </row>
    <row r="99" spans="2:12" ht="15" customHeight="1">
      <c r="B99" s="20"/>
      <c r="C99" s="21"/>
      <c r="D99" s="21" t="s">
        <v>57</v>
      </c>
      <c r="E99" s="3"/>
      <c r="F99" s="3"/>
      <c r="G99" s="3"/>
      <c r="H99" s="4"/>
      <c r="I99" s="10">
        <v>180199579</v>
      </c>
      <c r="J99" s="11"/>
      <c r="K99" s="10">
        <v>213560296</v>
      </c>
      <c r="L99" s="11"/>
    </row>
    <row r="100" spans="2:12" ht="15" customHeight="1">
      <c r="B100" s="20"/>
      <c r="C100" s="21"/>
      <c r="D100" s="21" t="s">
        <v>58</v>
      </c>
      <c r="E100" s="3"/>
      <c r="F100" s="3"/>
      <c r="G100" s="3"/>
      <c r="H100" s="4"/>
      <c r="I100" s="10">
        <v>857656717</v>
      </c>
      <c r="J100" s="11"/>
      <c r="K100" s="10">
        <v>853542585</v>
      </c>
      <c r="L100" s="11"/>
    </row>
    <row r="101" spans="2:12" ht="15" customHeight="1">
      <c r="B101" s="20"/>
      <c r="C101" s="21" t="s">
        <v>298</v>
      </c>
      <c r="D101" s="21"/>
      <c r="E101" s="3"/>
      <c r="F101" s="3"/>
      <c r="G101" s="3"/>
      <c r="H101" s="4"/>
      <c r="I101" s="10"/>
      <c r="J101" s="11">
        <f>SUM(I102:I103)</f>
        <v>13304543</v>
      </c>
      <c r="K101" s="10"/>
      <c r="L101" s="11">
        <f>SUM(K102:K103)</f>
        <v>577745127</v>
      </c>
    </row>
    <row r="102" spans="2:12" ht="15" customHeight="1">
      <c r="B102" s="20"/>
      <c r="C102" s="21"/>
      <c r="D102" s="21" t="s">
        <v>265</v>
      </c>
      <c r="E102" s="3"/>
      <c r="F102" s="3"/>
      <c r="G102" s="3"/>
      <c r="H102" s="4"/>
      <c r="I102" s="10">
        <v>13304543</v>
      </c>
      <c r="J102" s="11"/>
      <c r="K102" s="10">
        <v>328891233</v>
      </c>
      <c r="L102" s="11"/>
    </row>
    <row r="103" spans="2:12" ht="15" customHeight="1">
      <c r="B103" s="20"/>
      <c r="C103" s="21"/>
      <c r="D103" s="21" t="s">
        <v>325</v>
      </c>
      <c r="E103" s="3"/>
      <c r="F103" s="3"/>
      <c r="G103" s="3"/>
      <c r="H103" s="4"/>
      <c r="I103" s="10"/>
      <c r="J103" s="11"/>
      <c r="K103" s="10">
        <v>248853894</v>
      </c>
      <c r="L103" s="11"/>
    </row>
    <row r="104" spans="2:12" ht="15" customHeight="1">
      <c r="B104" s="20" t="s">
        <v>407</v>
      </c>
      <c r="C104" s="21"/>
      <c r="D104" s="21"/>
      <c r="E104" s="3"/>
      <c r="F104" s="3"/>
      <c r="G104" s="3"/>
      <c r="H104" s="4"/>
      <c r="I104" s="10"/>
      <c r="J104" s="11">
        <f>J8-J47</f>
        <v>61841389304</v>
      </c>
      <c r="K104" s="10"/>
      <c r="L104" s="11">
        <f>L8-L47</f>
        <v>29243009581</v>
      </c>
    </row>
    <row r="105" spans="2:12" ht="15" customHeight="1">
      <c r="B105" s="20" t="s">
        <v>408</v>
      </c>
      <c r="C105" s="21"/>
      <c r="D105" s="21"/>
      <c r="E105" s="3"/>
      <c r="F105" s="3"/>
      <c r="G105" s="3"/>
      <c r="H105" s="4"/>
      <c r="I105" s="10"/>
      <c r="J105" s="11">
        <f>SUM(J106,J108,J110)</f>
        <v>2126878639</v>
      </c>
      <c r="K105" s="10"/>
      <c r="L105" s="11">
        <f>SUM(L106,L108,L110)</f>
        <v>477906109</v>
      </c>
    </row>
    <row r="106" spans="2:12" ht="15" customHeight="1">
      <c r="B106" s="20"/>
      <c r="C106" s="21" t="s">
        <v>59</v>
      </c>
      <c r="D106" s="21"/>
      <c r="E106" s="3"/>
      <c r="F106" s="3"/>
      <c r="G106" s="3"/>
      <c r="H106" s="4"/>
      <c r="I106" s="10"/>
      <c r="J106" s="11">
        <f>I107</f>
        <v>30336191</v>
      </c>
      <c r="K106" s="10"/>
      <c r="L106" s="11">
        <f>K107</f>
        <v>30296000</v>
      </c>
    </row>
    <row r="107" spans="2:12" ht="15" customHeight="1">
      <c r="B107" s="20"/>
      <c r="C107" s="21"/>
      <c r="D107" s="21" t="s">
        <v>60</v>
      </c>
      <c r="E107" s="3"/>
      <c r="F107" s="3"/>
      <c r="G107" s="3"/>
      <c r="H107" s="4"/>
      <c r="I107" s="10">
        <v>30336191</v>
      </c>
      <c r="J107" s="11" t="s">
        <v>1</v>
      </c>
      <c r="K107" s="10">
        <v>30296000</v>
      </c>
      <c r="L107" s="11" t="s">
        <v>1</v>
      </c>
    </row>
    <row r="108" spans="2:12" ht="15" customHeight="1">
      <c r="B108" s="20"/>
      <c r="C108" s="21" t="s">
        <v>327</v>
      </c>
      <c r="D108" s="21"/>
      <c r="E108" s="3"/>
      <c r="F108" s="3"/>
      <c r="G108" s="3"/>
      <c r="H108" s="4"/>
      <c r="I108" s="10"/>
      <c r="J108" s="11">
        <f>I109</f>
        <v>0</v>
      </c>
      <c r="K108" s="10"/>
      <c r="L108" s="11">
        <f>K109</f>
        <v>0</v>
      </c>
    </row>
    <row r="109" spans="2:12" ht="15" customHeight="1">
      <c r="B109" s="20"/>
      <c r="C109" s="21"/>
      <c r="D109" s="21" t="s">
        <v>328</v>
      </c>
      <c r="E109" s="3"/>
      <c r="F109" s="3"/>
      <c r="G109" s="3"/>
      <c r="H109" s="4"/>
      <c r="I109" s="10"/>
      <c r="J109" s="11"/>
      <c r="K109" s="10"/>
      <c r="L109" s="11"/>
    </row>
    <row r="110" spans="2:12" ht="15" customHeight="1">
      <c r="B110" s="20"/>
      <c r="C110" s="21" t="s">
        <v>326</v>
      </c>
      <c r="D110" s="21"/>
      <c r="E110" s="3"/>
      <c r="F110" s="3"/>
      <c r="G110" s="3"/>
      <c r="H110" s="4"/>
      <c r="I110" s="10"/>
      <c r="J110" s="11">
        <f>SUM(I111:I112)</f>
        <v>2096542448</v>
      </c>
      <c r="K110" s="10"/>
      <c r="L110" s="11">
        <f>SUM(K111:K112)</f>
        <v>447610109</v>
      </c>
    </row>
    <row r="111" spans="2:12" ht="15" customHeight="1">
      <c r="B111" s="20"/>
      <c r="C111" s="21"/>
      <c r="D111" s="21" t="s">
        <v>356</v>
      </c>
      <c r="E111" s="3"/>
      <c r="F111" s="3"/>
      <c r="G111" s="3"/>
      <c r="H111" s="4"/>
      <c r="I111" s="10">
        <v>14111484</v>
      </c>
      <c r="J111" s="11"/>
      <c r="K111" s="10">
        <v>12977868</v>
      </c>
      <c r="L111" s="11"/>
    </row>
    <row r="112" spans="2:12" ht="15" customHeight="1">
      <c r="B112" s="20"/>
      <c r="C112" s="21"/>
      <c r="D112" s="21" t="s">
        <v>357</v>
      </c>
      <c r="E112" s="3"/>
      <c r="F112" s="3"/>
      <c r="G112" s="3"/>
      <c r="H112" s="4"/>
      <c r="I112" s="10">
        <v>2082430964</v>
      </c>
      <c r="J112" s="11" t="s">
        <v>1</v>
      </c>
      <c r="K112" s="10">
        <v>434632241</v>
      </c>
      <c r="L112" s="11" t="s">
        <v>1</v>
      </c>
    </row>
    <row r="113" spans="2:12" ht="15" customHeight="1">
      <c r="B113" s="20" t="s">
        <v>409</v>
      </c>
      <c r="C113" s="21"/>
      <c r="D113" s="21"/>
      <c r="E113" s="3"/>
      <c r="F113" s="3"/>
      <c r="G113" s="3"/>
      <c r="H113" s="4"/>
      <c r="I113" s="10"/>
      <c r="J113" s="11">
        <f>SUM(J114,J116,J118)</f>
        <v>432292732</v>
      </c>
      <c r="K113" s="10"/>
      <c r="L113" s="11">
        <f>SUM(L114,L116,L118)</f>
        <v>265882764</v>
      </c>
    </row>
    <row r="114" spans="2:12" ht="15" customHeight="1">
      <c r="B114" s="20"/>
      <c r="C114" s="21" t="s">
        <v>61</v>
      </c>
      <c r="D114" s="21"/>
      <c r="E114" s="3"/>
      <c r="F114" s="3"/>
      <c r="G114" s="3"/>
      <c r="H114" s="4"/>
      <c r="I114" s="10"/>
      <c r="J114" s="11">
        <f>I115</f>
        <v>1843351</v>
      </c>
      <c r="K114" s="10"/>
      <c r="L114" s="11">
        <f>K115</f>
        <v>123782018</v>
      </c>
    </row>
    <row r="115" spans="2:12" ht="15" customHeight="1">
      <c r="B115" s="20"/>
      <c r="C115" s="21"/>
      <c r="D115" s="21" t="s">
        <v>62</v>
      </c>
      <c r="E115" s="3"/>
      <c r="F115" s="3"/>
      <c r="G115" s="3"/>
      <c r="H115" s="4"/>
      <c r="I115" s="10">
        <v>1843351</v>
      </c>
      <c r="J115" s="11" t="s">
        <v>1</v>
      </c>
      <c r="K115" s="10">
        <v>123782018</v>
      </c>
      <c r="L115" s="11" t="s">
        <v>1</v>
      </c>
    </row>
    <row r="116" spans="2:12" s="7" customFormat="1" ht="15" customHeight="1">
      <c r="B116" s="20"/>
      <c r="C116" s="21" t="s">
        <v>266</v>
      </c>
      <c r="D116" s="21"/>
      <c r="E116" s="3"/>
      <c r="F116" s="3"/>
      <c r="G116" s="3"/>
      <c r="H116" s="4"/>
      <c r="I116" s="10"/>
      <c r="J116" s="11">
        <f>I117</f>
        <v>418844600</v>
      </c>
      <c r="K116" s="10"/>
      <c r="L116" s="11">
        <f>K117</f>
        <v>126505080</v>
      </c>
    </row>
    <row r="117" spans="2:12" ht="15" customHeight="1">
      <c r="B117" s="20"/>
      <c r="C117" s="21"/>
      <c r="D117" s="21" t="s">
        <v>267</v>
      </c>
      <c r="E117" s="5"/>
      <c r="F117" s="5"/>
      <c r="G117" s="5"/>
      <c r="H117" s="6"/>
      <c r="I117" s="10">
        <v>418844600</v>
      </c>
      <c r="J117" s="11" t="s">
        <v>1</v>
      </c>
      <c r="K117" s="10">
        <v>126505080</v>
      </c>
      <c r="L117" s="11" t="s">
        <v>1</v>
      </c>
    </row>
    <row r="118" spans="2:12" ht="15" customHeight="1">
      <c r="B118" s="20"/>
      <c r="C118" s="21" t="s">
        <v>268</v>
      </c>
      <c r="D118" s="21"/>
      <c r="E118" s="3"/>
      <c r="F118" s="3"/>
      <c r="G118" s="3"/>
      <c r="H118" s="4"/>
      <c r="I118" s="10"/>
      <c r="J118" s="11">
        <f>SUM(I119:I121)</f>
        <v>11604781</v>
      </c>
      <c r="K118" s="10"/>
      <c r="L118" s="11">
        <f>SUM(K119:K121)</f>
        <v>15595666</v>
      </c>
    </row>
    <row r="119" spans="2:12" ht="15" customHeight="1">
      <c r="B119" s="20"/>
      <c r="C119" s="21"/>
      <c r="D119" s="21" t="s">
        <v>269</v>
      </c>
      <c r="E119" s="3"/>
      <c r="F119" s="3"/>
      <c r="G119" s="3"/>
      <c r="H119" s="4"/>
      <c r="I119" s="10">
        <v>7778059</v>
      </c>
      <c r="J119" s="11"/>
      <c r="K119" s="10">
        <v>2331940</v>
      </c>
      <c r="L119" s="11"/>
    </row>
    <row r="120" spans="2:12" ht="15" customHeight="1">
      <c r="B120" s="20"/>
      <c r="C120" s="21"/>
      <c r="D120" s="21" t="s">
        <v>343</v>
      </c>
      <c r="E120" s="3"/>
      <c r="F120" s="3"/>
      <c r="G120" s="3"/>
      <c r="H120" s="4"/>
      <c r="I120" s="10"/>
      <c r="J120" s="11"/>
      <c r="K120" s="10"/>
      <c r="L120" s="11"/>
    </row>
    <row r="121" spans="2:12" ht="15" customHeight="1">
      <c r="B121" s="20"/>
      <c r="C121" s="21"/>
      <c r="D121" s="21" t="s">
        <v>344</v>
      </c>
      <c r="E121" s="3"/>
      <c r="F121" s="3"/>
      <c r="G121" s="3"/>
      <c r="H121" s="4"/>
      <c r="I121" s="10">
        <v>3826722</v>
      </c>
      <c r="J121" s="11" t="s">
        <v>1</v>
      </c>
      <c r="K121" s="10">
        <v>13263726</v>
      </c>
      <c r="L121" s="11" t="s">
        <v>1</v>
      </c>
    </row>
    <row r="122" spans="2:12" ht="15" customHeight="1">
      <c r="B122" s="20" t="s">
        <v>412</v>
      </c>
      <c r="C122" s="21"/>
      <c r="D122" s="21"/>
      <c r="E122" s="3"/>
      <c r="F122" s="3"/>
      <c r="G122" s="3"/>
      <c r="H122" s="4"/>
      <c r="I122" s="10"/>
      <c r="J122" s="11">
        <f>J104+J105-J113</f>
        <v>63535975211</v>
      </c>
      <c r="K122" s="10"/>
      <c r="L122" s="11">
        <f>L104+L105-L113</f>
        <v>29455032926</v>
      </c>
    </row>
    <row r="123" spans="2:12" ht="15" customHeight="1">
      <c r="B123" s="20" t="s">
        <v>410</v>
      </c>
      <c r="C123" s="21"/>
      <c r="D123" s="21"/>
      <c r="E123" s="3"/>
      <c r="F123" s="3"/>
      <c r="G123" s="3"/>
      <c r="H123" s="4"/>
      <c r="I123" s="10"/>
      <c r="J123" s="11">
        <v>15072438641</v>
      </c>
      <c r="K123" s="10"/>
      <c r="L123" s="11">
        <v>7195461213</v>
      </c>
    </row>
    <row r="124" spans="2:12" ht="15" customHeight="1">
      <c r="B124" s="20" t="s">
        <v>413</v>
      </c>
      <c r="C124" s="21"/>
      <c r="D124" s="21"/>
      <c r="E124" s="3"/>
      <c r="F124" s="3"/>
      <c r="G124" s="3"/>
      <c r="H124" s="4"/>
      <c r="I124" s="10"/>
      <c r="J124" s="11">
        <f>J122-J123</f>
        <v>48463536570</v>
      </c>
      <c r="K124" s="10"/>
      <c r="L124" s="11">
        <f>L122-L123</f>
        <v>22259571713</v>
      </c>
    </row>
    <row r="125" spans="2:12" ht="15" customHeight="1">
      <c r="B125" s="20" t="s">
        <v>220</v>
      </c>
      <c r="C125" s="21"/>
      <c r="D125" s="21"/>
      <c r="E125" s="3"/>
      <c r="F125" s="3"/>
      <c r="G125" s="3"/>
      <c r="H125" s="4"/>
      <c r="I125" s="10"/>
      <c r="J125" s="11">
        <f>SUM(I126:I127)</f>
        <v>2396120</v>
      </c>
      <c r="K125" s="10"/>
      <c r="L125" s="11">
        <f>SUM(K126:K127)</f>
        <v>-502496003</v>
      </c>
    </row>
    <row r="126" spans="2:12" ht="15" customHeight="1">
      <c r="B126" s="20"/>
      <c r="C126" s="21" t="s">
        <v>390</v>
      </c>
      <c r="D126" s="21"/>
      <c r="E126" s="3"/>
      <c r="F126" s="3"/>
      <c r="G126" s="3"/>
      <c r="H126" s="4"/>
      <c r="I126" s="10">
        <v>-5465768</v>
      </c>
      <c r="J126" s="11"/>
      <c r="K126" s="10">
        <v>-662365787</v>
      </c>
      <c r="L126" s="11"/>
    </row>
    <row r="127" spans="2:12" ht="15" customHeight="1">
      <c r="B127" s="20"/>
      <c r="C127" s="21" t="s">
        <v>338</v>
      </c>
      <c r="D127" s="21"/>
      <c r="E127" s="3"/>
      <c r="F127" s="3"/>
      <c r="G127" s="3"/>
      <c r="H127" s="4"/>
      <c r="I127" s="10">
        <v>7861888</v>
      </c>
      <c r="J127" s="11"/>
      <c r="K127" s="10">
        <v>159869784</v>
      </c>
      <c r="L127" s="11"/>
    </row>
    <row r="128" spans="2:12" ht="15" customHeight="1">
      <c r="B128" s="24" t="s">
        <v>371</v>
      </c>
      <c r="C128" s="25"/>
      <c r="D128" s="25"/>
      <c r="E128" s="26"/>
      <c r="F128" s="26"/>
      <c r="G128" s="26"/>
      <c r="H128" s="27"/>
      <c r="I128" s="28"/>
      <c r="J128" s="29">
        <f>J124+J125</f>
        <v>48465932690</v>
      </c>
      <c r="K128" s="28"/>
      <c r="L128" s="29">
        <f>L124+L125</f>
        <v>21757075710</v>
      </c>
    </row>
  </sheetData>
  <mergeCells count="6">
    <mergeCell ref="B7:H7"/>
    <mergeCell ref="I7:J7"/>
    <mergeCell ref="K7:L7"/>
    <mergeCell ref="B2:L2"/>
    <mergeCell ref="B4:L4"/>
    <mergeCell ref="B5:L5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2015-05-10T23:23:29Z</cp:lastPrinted>
  <dcterms:created xsi:type="dcterms:W3CDTF">2011-07-11T07:26:36Z</dcterms:created>
  <dcterms:modified xsi:type="dcterms:W3CDTF">2016-03-21T23:55:15Z</dcterms:modified>
</cp:coreProperties>
</file>