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626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H324" i="53" l="1"/>
  <c r="J324" i="53"/>
  <c r="G289" i="53" l="1"/>
  <c r="I22" i="51" l="1"/>
  <c r="G30" i="53" l="1"/>
  <c r="G34" i="53"/>
  <c r="G36" i="53"/>
  <c r="G41" i="53"/>
  <c r="G33" i="53" l="1"/>
  <c r="H105" i="53"/>
  <c r="I36" i="53"/>
  <c r="H353" i="53"/>
  <c r="H351" i="53"/>
  <c r="H348" i="53"/>
  <c r="H344" i="53"/>
  <c r="H342" i="53"/>
  <c r="H333" i="53"/>
  <c r="H330" i="53"/>
  <c r="H320" i="53"/>
  <c r="H311" i="53"/>
  <c r="H308" i="53"/>
  <c r="H301" i="53"/>
  <c r="G294" i="53"/>
  <c r="H293" i="53" s="1"/>
  <c r="G287" i="53"/>
  <c r="G286" i="53" s="1"/>
  <c r="G284" i="53"/>
  <c r="G283" i="53" s="1"/>
  <c r="H278" i="53"/>
  <c r="H264" i="53"/>
  <c r="G259" i="53"/>
  <c r="G257" i="53"/>
  <c r="G247" i="53"/>
  <c r="G233" i="53"/>
  <c r="H225" i="53"/>
  <c r="H223" i="53"/>
  <c r="H221" i="53"/>
  <c r="H216" i="53"/>
  <c r="H213" i="53"/>
  <c r="H206" i="53"/>
  <c r="H203" i="53"/>
  <c r="H201" i="53"/>
  <c r="G196" i="53"/>
  <c r="G190" i="53" s="1"/>
  <c r="G185" i="53"/>
  <c r="G179" i="53"/>
  <c r="G176" i="53"/>
  <c r="G174" i="53" s="1"/>
  <c r="G169" i="53"/>
  <c r="G166" i="53" s="1"/>
  <c r="H158" i="53"/>
  <c r="H157" i="53" s="1"/>
  <c r="H154" i="53"/>
  <c r="H151" i="53"/>
  <c r="H144" i="53"/>
  <c r="G135" i="53"/>
  <c r="H134" i="53" s="1"/>
  <c r="G130" i="53"/>
  <c r="G127" i="53"/>
  <c r="H121" i="53"/>
  <c r="H119" i="53"/>
  <c r="G116" i="53"/>
  <c r="G113" i="53"/>
  <c r="G110" i="53"/>
  <c r="G109" i="53" s="1"/>
  <c r="G101" i="53"/>
  <c r="G98" i="53"/>
  <c r="G87" i="53"/>
  <c r="G27" i="53"/>
  <c r="G23" i="53"/>
  <c r="G20" i="53"/>
  <c r="H10" i="53"/>
  <c r="L137" i="51"/>
  <c r="H306" i="53" l="1"/>
  <c r="H327" i="53"/>
  <c r="G245" i="53"/>
  <c r="H231" i="53" s="1"/>
  <c r="H230" i="53" s="1"/>
  <c r="H291" i="53"/>
  <c r="H165" i="53"/>
  <c r="H150" i="53"/>
  <c r="H86" i="53"/>
  <c r="G26" i="53"/>
  <c r="H19" i="53" s="1"/>
  <c r="H9" i="53" s="1"/>
  <c r="H357" i="53"/>
  <c r="H212" i="53"/>
  <c r="H126" i="53"/>
  <c r="H124" i="53" s="1"/>
  <c r="G112" i="53"/>
  <c r="H108" i="53" s="1"/>
  <c r="H184" i="53"/>
  <c r="H282" i="53"/>
  <c r="H277" i="53" s="1"/>
  <c r="J131" i="51"/>
  <c r="J129" i="51"/>
  <c r="J127" i="51"/>
  <c r="J125" i="51"/>
  <c r="J124" i="51" s="1"/>
  <c r="J121" i="51"/>
  <c r="J119" i="51"/>
  <c r="J117" i="51"/>
  <c r="J115" i="51"/>
  <c r="J109" i="51"/>
  <c r="J85" i="51"/>
  <c r="J82" i="51"/>
  <c r="J79" i="51"/>
  <c r="J75" i="51"/>
  <c r="J70" i="51"/>
  <c r="J60" i="51"/>
  <c r="J53" i="51"/>
  <c r="J46" i="51"/>
  <c r="J43" i="51"/>
  <c r="J40" i="51"/>
  <c r="J34" i="51"/>
  <c r="J29" i="51"/>
  <c r="J18" i="51"/>
  <c r="J9" i="51"/>
  <c r="L131" i="51"/>
  <c r="L129" i="51"/>
  <c r="L127" i="51"/>
  <c r="L125" i="51"/>
  <c r="L121" i="51"/>
  <c r="L119" i="51"/>
  <c r="L117" i="51"/>
  <c r="L115" i="51"/>
  <c r="L109" i="51"/>
  <c r="L85" i="51"/>
  <c r="L82" i="51"/>
  <c r="L79" i="51"/>
  <c r="L75" i="51"/>
  <c r="L70" i="51"/>
  <c r="L60" i="51"/>
  <c r="L53" i="51"/>
  <c r="L46" i="51"/>
  <c r="L43" i="51"/>
  <c r="L40" i="51"/>
  <c r="L34" i="51"/>
  <c r="L29" i="51"/>
  <c r="L18" i="51"/>
  <c r="L9" i="51"/>
  <c r="L124" i="51" l="1"/>
  <c r="J114" i="51"/>
  <c r="H340" i="53"/>
  <c r="H358" i="53" s="1"/>
  <c r="H164" i="53"/>
  <c r="H85" i="53"/>
  <c r="J52" i="51"/>
  <c r="J8" i="51"/>
  <c r="L114" i="51"/>
  <c r="L52" i="51"/>
  <c r="L8" i="51"/>
  <c r="H228" i="53" l="1"/>
  <c r="H359" i="53" s="1"/>
  <c r="J113" i="51"/>
  <c r="J134" i="51" s="1"/>
  <c r="J136" i="51" s="1"/>
  <c r="J140" i="51" s="1"/>
  <c r="L113" i="51"/>
  <c r="L134" i="51" s="1"/>
  <c r="L136" i="51" l="1"/>
  <c r="L140" i="51" s="1"/>
  <c r="J85" i="53" l="1"/>
  <c r="J119" i="53"/>
  <c r="J60" i="53" l="1"/>
  <c r="J82" i="53"/>
  <c r="J81" i="53" s="1"/>
  <c r="I78" i="53"/>
  <c r="I76" i="53"/>
  <c r="I73" i="53"/>
  <c r="I70" i="53"/>
  <c r="I275" i="53"/>
  <c r="I273" i="53"/>
  <c r="J269" i="53"/>
  <c r="J351" i="53"/>
  <c r="J69" i="53" l="1"/>
  <c r="J75" i="53"/>
  <c r="J272" i="53"/>
  <c r="J268" i="53" s="1"/>
  <c r="J59" i="53" l="1"/>
  <c r="J330" i="53" l="1"/>
  <c r="J264" i="53"/>
  <c r="I34" i="53"/>
  <c r="I33" i="53" s="1"/>
  <c r="J223" i="53" l="1"/>
  <c r="J154" i="53" l="1"/>
  <c r="J151" i="53"/>
  <c r="J150" i="53" l="1"/>
  <c r="J144" i="53"/>
  <c r="J121" i="53"/>
  <c r="J221" i="53" l="1"/>
  <c r="I247" i="53" l="1"/>
  <c r="I185" i="53" l="1"/>
  <c r="J353" i="53" l="1"/>
  <c r="J348" i="53"/>
  <c r="J344" i="53"/>
  <c r="J342" i="53"/>
  <c r="J333" i="53"/>
  <c r="J327" i="53" s="1"/>
  <c r="J320" i="53"/>
  <c r="J311" i="53"/>
  <c r="J308" i="53"/>
  <c r="J301" i="53"/>
  <c r="I294" i="53"/>
  <c r="J293" i="53" s="1"/>
  <c r="I259" i="53"/>
  <c r="I257" i="53"/>
  <c r="I245" i="53" s="1"/>
  <c r="I233" i="53"/>
  <c r="J225" i="53"/>
  <c r="J216" i="53"/>
  <c r="J213" i="53"/>
  <c r="J158" i="53"/>
  <c r="J157" i="53" s="1"/>
  <c r="J206" i="53"/>
  <c r="J203" i="53"/>
  <c r="J201" i="53"/>
  <c r="I196" i="53"/>
  <c r="I190" i="53" s="1"/>
  <c r="I179" i="53"/>
  <c r="I176" i="53"/>
  <c r="I174" i="53" s="1"/>
  <c r="I169" i="53"/>
  <c r="I166" i="53" s="1"/>
  <c r="I135" i="53"/>
  <c r="J134" i="53" s="1"/>
  <c r="I130" i="53"/>
  <c r="I127" i="53"/>
  <c r="I41" i="53"/>
  <c r="I30" i="53"/>
  <c r="I27" i="53"/>
  <c r="I23" i="53"/>
  <c r="I20" i="53"/>
  <c r="J10" i="53"/>
  <c r="J306" i="53" l="1"/>
  <c r="J291" i="53"/>
  <c r="J357" i="53"/>
  <c r="J212" i="53"/>
  <c r="I26" i="53"/>
  <c r="J126" i="53"/>
  <c r="J124" i="53" s="1"/>
  <c r="J184" i="53"/>
  <c r="J231" i="53"/>
  <c r="J230" i="53" s="1"/>
  <c r="J165" i="53"/>
  <c r="J340" i="53" l="1"/>
  <c r="J358" i="53" s="1"/>
  <c r="J19" i="53"/>
  <c r="J9" i="53" s="1"/>
  <c r="J164" i="53"/>
  <c r="J228" i="53" l="1"/>
  <c r="J359" i="53" s="1"/>
</calcChain>
</file>

<file path=xl/sharedStrings.xml><?xml version="1.0" encoding="utf-8"?>
<sst xmlns="http://schemas.openxmlformats.org/spreadsheetml/2006/main" count="859" uniqueCount="522">
  <si>
    <t>포괄손익계산서</t>
  </si>
  <si>
    <t xml:space="preserve"> </t>
  </si>
  <si>
    <t>가.수수료수익</t>
  </si>
  <si>
    <t>라.이자수익</t>
  </si>
  <si>
    <t>사.기타의 영업수익</t>
  </si>
  <si>
    <t>가.수수료비용</t>
  </si>
  <si>
    <t>라.이자비용</t>
  </si>
  <si>
    <t>바.외환거래손실</t>
  </si>
  <si>
    <t>사.판매비와관리비</t>
  </si>
  <si>
    <t>계  정  과  목</t>
    <phoneticPr fontId="17" type="noConversion"/>
  </si>
  <si>
    <t xml:space="preserve">계  정  과   목  </t>
  </si>
  <si>
    <t>1) 현금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</si>
  <si>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</si>
  <si>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</si>
  <si>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</si>
  <si>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</si>
  <si>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</si>
  <si>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</si>
  <si>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</si>
  <si>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</si>
  <si>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</si>
  <si>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</si>
  <si>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</si>
  <si>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</si>
  <si>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</si>
  <si>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</si>
  <si>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</si>
  <si>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</si>
  <si>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</si>
  <si>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</si>
  <si>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</si>
  <si>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</si>
  <si>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</si>
  <si>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</si>
  <si>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</si>
  <si>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</si>
  <si>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</si>
  <si>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</si>
  <si>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</si>
  <si>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</si>
  <si>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</si>
  <si>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</si>
  <si>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</si>
  <si>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</si>
  <si>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</si>
  <si>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</si>
  <si>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</si>
  <si>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</si>
  <si>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</si>
  <si>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</si>
  <si>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</si>
  <si>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</si>
  <si>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</si>
  <si>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</si>
  <si>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</si>
  <si>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</si>
  <si>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</si>
  <si>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</si>
  <si>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</si>
  <si>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</si>
  <si>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</si>
  <si>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</si>
  <si>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</si>
  <si>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</si>
  <si>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</si>
  <si>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</si>
  <si>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</si>
  <si>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</si>
  <si>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</si>
  <si>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</si>
  <si>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</si>
  <si>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</si>
  <si>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</si>
  <si>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</si>
  <si>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</si>
  <si>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</si>
  <si>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</si>
  <si>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</si>
  <si>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</si>
  <si>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</si>
  <si>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</si>
  <si>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</si>
  <si>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</si>
  <si>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</si>
  <si>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</si>
  <si>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</si>
  <si>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</si>
  <si>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</si>
  <si>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</si>
  <si>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</si>
  <si>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</si>
  <si>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</si>
  <si>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</si>
  <si>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</si>
  <si>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2) 국채·지방채</t>
  </si>
  <si>
    <t>가.콜머니</t>
  </si>
  <si>
    <t>나.차입금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</si>
  <si>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</si>
  <si>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</si>
  <si>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</si>
  <si>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</si>
  <si>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</si>
  <si>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</si>
  <si>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</si>
  <si>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</si>
  <si>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</si>
  <si>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</si>
  <si>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</si>
  <si>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</si>
  <si>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</si>
  <si>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</si>
  <si>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</si>
  <si>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</si>
  <si>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</si>
  <si>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</si>
  <si>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</si>
  <si>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</si>
  <si>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</si>
  <si>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</si>
  <si>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</si>
  <si>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</si>
  <si>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</si>
  <si>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</si>
  <si>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</si>
  <si>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3) 대차거래이행보증금</t>
    <phoneticPr fontId="17" type="noConversion"/>
  </si>
  <si>
    <t>4) 장내파생상품거래예치금</t>
    <phoneticPr fontId="17" type="noConversion"/>
  </si>
  <si>
    <t>3) 미수배당금</t>
    <phoneticPr fontId="17" type="noConversion"/>
  </si>
  <si>
    <t>4) 기타미수수익</t>
    <phoneticPr fontId="17" type="noConversion"/>
  </si>
  <si>
    <t>① 자기분</t>
    <phoneticPr fontId="17" type="noConversion"/>
  </si>
  <si>
    <t>2) 기업어음증권(CP)차입금</t>
    <phoneticPr fontId="17" type="noConversion"/>
  </si>
  <si>
    <t>가.마일리지충당부채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</si>
  <si>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</si>
  <si>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</si>
  <si>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</si>
  <si>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</si>
  <si>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</si>
  <si>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</si>
  <si>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</si>
  <si>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</si>
  <si>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</si>
  <si>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</si>
  <si>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</si>
  <si>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</si>
  <si>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</si>
  <si>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</si>
  <si>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</si>
  <si>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</si>
  <si>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5) 해외미수금</t>
    <phoneticPr fontId="17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</si>
  <si>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</si>
  <si>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</si>
  <si>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</si>
  <si>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</si>
  <si>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② 장내파생상품거래분-신탁</t>
    <phoneticPr fontId="17" type="noConversion"/>
  </si>
  <si>
    <t>4) 기타미수금</t>
    <phoneticPr fontId="17" type="noConversion"/>
  </si>
  <si>
    <t>② 청약자예수금-일반</t>
    <phoneticPr fontId="17" type="noConversion"/>
  </si>
  <si>
    <t>3) 특수채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</si>
  <si>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</si>
  <si>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</si>
  <si>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</si>
  <si>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② 투자자분</t>
  </si>
  <si>
    <t>① 외화주식</t>
    <phoneticPr fontId="17" type="noConversion"/>
  </si>
  <si>
    <t>3) 선급수수료</t>
    <phoneticPr fontId="17" type="noConversion"/>
  </si>
  <si>
    <t>4) 기타선급비용</t>
    <phoneticPr fontId="17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</si>
  <si>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</si>
  <si>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</si>
  <si>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</si>
  <si>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</si>
  <si>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</si>
  <si>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</si>
  <si>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가.선수금</t>
    <phoneticPr fontId="17" type="noConversion"/>
  </si>
  <si>
    <t>나.선수수익</t>
    <phoneticPr fontId="17" type="noConversion"/>
  </si>
  <si>
    <t>다.제세금예수금</t>
    <phoneticPr fontId="17" type="noConversion"/>
  </si>
  <si>
    <t>라.기타의 기타부채</t>
    <phoneticPr fontId="17" type="noConversion"/>
  </si>
  <si>
    <t>1) 회원보증금</t>
    <phoneticPr fontId="17" type="noConversion"/>
  </si>
  <si>
    <t>2) 기타보증금</t>
    <phoneticPr fontId="17" type="noConversion"/>
  </si>
  <si>
    <t>4) 기타차입금</t>
    <phoneticPr fontId="17" type="noConversion"/>
  </si>
  <si>
    <t>3) 전자단기사채차입금</t>
    <phoneticPr fontId="53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</si>
  <si>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</si>
  <si>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</si>
  <si>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</si>
  <si>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</si>
  <si>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5) 계좌개설인지대</t>
    <phoneticPr fontId="53" type="noConversion"/>
  </si>
  <si>
    <t>④ 기타</t>
    <phoneticPr fontId="53" type="noConversion"/>
  </si>
  <si>
    <t>5) MMDA</t>
    <phoneticPr fontId="53" type="noConversion"/>
  </si>
  <si>
    <t>(사채할인발행차금)</t>
  </si>
  <si>
    <t>Ⅱ.영업비용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</si>
  <si>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</si>
  <si>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</si>
  <si>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</si>
  <si>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</si>
  <si>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</si>
  <si>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</si>
  <si>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</si>
  <si>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</si>
  <si>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</si>
  <si>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6) 예수금(기타)</t>
    <phoneticPr fontId="53" type="noConversion"/>
  </si>
  <si>
    <t>6) MMF</t>
    <phoneticPr fontId="53" type="noConversion"/>
  </si>
  <si>
    <t>7) 금융어음</t>
    <phoneticPr fontId="17" type="noConversion"/>
  </si>
  <si>
    <t>8) 기타예금</t>
    <phoneticPr fontId="17" type="noConversion"/>
  </si>
  <si>
    <t>③ 미수기업어음증권이자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</si>
  <si>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</si>
  <si>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t>이베스트투자증권주식회사</t>
  </si>
  <si>
    <t>i.해외선물옵션예수금 (CNY)</t>
  </si>
  <si>
    <t>② 장내파생상품거래분-신탁</t>
    <phoneticPr fontId="17" type="noConversion"/>
  </si>
  <si>
    <t>바.매입대출채권</t>
    <phoneticPr fontId="53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</si>
  <si>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</si>
  <si>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</si>
  <si>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</si>
  <si>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</si>
  <si>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1) 기타선급제세</t>
    <phoneticPr fontId="53" type="noConversion"/>
  </si>
  <si>
    <t>마.보증금</t>
    <phoneticPr fontId="17" type="noConversion"/>
  </si>
  <si>
    <t>1) 미수미결제현물환</t>
    <phoneticPr fontId="53" type="noConversion"/>
  </si>
  <si>
    <t>① ETJ 예치금</t>
    <phoneticPr fontId="53" type="noConversion"/>
  </si>
  <si>
    <t>② 일본주식 예치금</t>
    <phoneticPr fontId="53" type="noConversion"/>
  </si>
  <si>
    <t>③ 홍콩주식 예치금</t>
    <phoneticPr fontId="53" type="noConversion"/>
  </si>
  <si>
    <t>라.기타외화자산</t>
    <phoneticPr fontId="53" type="noConversion"/>
  </si>
  <si>
    <t>나.기타외화부채</t>
    <phoneticPr fontId="17" type="noConversion"/>
  </si>
  <si>
    <t>1) 미지급미결제현물환</t>
    <phoneticPr fontId="53" type="noConversion"/>
  </si>
  <si>
    <t>5) 장내파생상품매매증거금</t>
    <phoneticPr fontId="17" type="noConversion"/>
  </si>
  <si>
    <t>① 자기분(국내)</t>
    <phoneticPr fontId="53" type="noConversion"/>
  </si>
  <si>
    <t>a.KOSPI200 자기매매증거금</t>
    <phoneticPr fontId="17" type="noConversion"/>
  </si>
  <si>
    <t>6) 유통금융차주담보금</t>
    <phoneticPr fontId="17" type="noConversion"/>
  </si>
  <si>
    <t>7) 유통금융담보금</t>
    <phoneticPr fontId="17" type="noConversion"/>
  </si>
  <si>
    <t>8) 특정예금등</t>
    <phoneticPr fontId="17" type="noConversion"/>
  </si>
  <si>
    <t>9) 기타예치금</t>
    <phoneticPr fontId="17" type="noConversion"/>
  </si>
  <si>
    <t>10) 정기예적금</t>
    <phoneticPr fontId="17" type="noConversion"/>
  </si>
  <si>
    <t>11) 저축성보험예금</t>
    <phoneticPr fontId="53" type="noConversion"/>
  </si>
  <si>
    <t>④ 외국환미수금</t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</si>
  <si>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3" type="noConversion"/>
  </si>
  <si>
    <t>2) 대여담보금</t>
    <phoneticPr fontId="53" type="noConversion"/>
  </si>
  <si>
    <t>나.유형자산관련비용</t>
    <phoneticPr fontId="53" type="noConversion"/>
  </si>
  <si>
    <t>다.무형자산관련비용</t>
    <phoneticPr fontId="17" type="noConversion"/>
  </si>
  <si>
    <t>라.기타영업외비용</t>
    <phoneticPr fontId="17" type="noConversion"/>
  </si>
  <si>
    <t>가.지분법주식관련비용</t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</si>
  <si>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중국주식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</si>
  <si>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⑦</t>
    </r>
    <r>
      <rPr>
        <sz val="9"/>
        <color theme="1"/>
        <rFont val="맑은 고딕"/>
        <family val="3"/>
        <charset val="129"/>
        <scheme val="minor"/>
      </rPr>
      <t xml:space="preserve"> 미국주식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</si>
  <si>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⑨</t>
    </r>
    <r>
      <rPr>
        <sz val="9"/>
        <color theme="1"/>
        <rFont val="맑은 고딕"/>
        <family val="3"/>
        <charset val="129"/>
        <scheme val="minor"/>
      </rPr>
      <t xml:space="preserve"> 캐나다주식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</si>
  <si>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⑩</t>
    </r>
    <r>
      <rPr>
        <sz val="9"/>
        <color theme="1"/>
        <rFont val="맑은 고딕"/>
        <family val="3"/>
        <charset val="129"/>
        <scheme val="minor"/>
      </rPr>
      <t xml:space="preserve"> 독일주식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</si>
  <si>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영국주식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</si>
  <si>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싱가폴주식 예치금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</si>
  <si>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프랑스주식 예치금</t>
    </r>
    <phoneticPr fontId="53" type="noConversion"/>
  </si>
  <si>
    <r>
      <rPr>
        <sz val="9"/>
        <color theme="1"/>
        <rFont val="맑은 고딕"/>
        <family val="3"/>
        <charset val="129"/>
      </rPr>
      <t>⑭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</si>
  <si>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r>
      <rPr>
        <sz val="9"/>
        <color theme="1"/>
        <rFont val="맑은 고딕"/>
        <family val="3"/>
        <charset val="129"/>
      </rPr>
      <t>⑮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</si>
  <si>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t>④ 홍콩주식 예치금-자기</t>
    <phoneticPr fontId="53" type="noConversion"/>
  </si>
  <si>
    <t>⑥ 중국주식 예치금-자기</t>
    <phoneticPr fontId="53" type="noConversion"/>
  </si>
  <si>
    <t>⑧ 미국주식 예치금-자기</t>
    <phoneticPr fontId="53" type="noConversion"/>
  </si>
  <si>
    <t>2) 출자금</t>
    <phoneticPr fontId="53" type="noConversion"/>
  </si>
  <si>
    <t>3) 신주인수권증서</t>
    <phoneticPr fontId="53" type="noConversion"/>
  </si>
  <si>
    <t>4) 국채·지방채</t>
    <phoneticPr fontId="53" type="noConversion"/>
  </si>
  <si>
    <t>5) 특수채</t>
    <phoneticPr fontId="53" type="noConversion"/>
  </si>
  <si>
    <t>6) 회사채</t>
    <phoneticPr fontId="53" type="noConversion"/>
  </si>
  <si>
    <t>7) 기업어음증권</t>
    <phoneticPr fontId="53" type="noConversion"/>
  </si>
  <si>
    <t>8) 전자단기사채</t>
    <phoneticPr fontId="17" type="noConversion"/>
  </si>
  <si>
    <t>9) 집합투자증권</t>
    <phoneticPr fontId="17" type="noConversion"/>
  </si>
  <si>
    <t>10) 외화증권</t>
    <phoneticPr fontId="17" type="noConversion"/>
  </si>
  <si>
    <t>① 상품주식</t>
    <phoneticPr fontId="53" type="noConversion"/>
  </si>
  <si>
    <t>1) 주식워런트증권</t>
    <phoneticPr fontId="53" type="noConversion"/>
  </si>
  <si>
    <t>11) 투자자예탁금별도예치금(신탁)</t>
    <phoneticPr fontId="17" type="noConversion"/>
  </si>
  <si>
    <t>12) 기타</t>
    <phoneticPr fontId="17" type="noConversion"/>
  </si>
  <si>
    <t>가.주식</t>
    <phoneticPr fontId="53" type="noConversion"/>
  </si>
  <si>
    <t>나.출자금</t>
    <phoneticPr fontId="53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</si>
  <si>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</si>
  <si>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3" type="noConversion"/>
  </si>
  <si>
    <t>사.부도채권</t>
    <phoneticPr fontId="17" type="noConversion"/>
  </si>
  <si>
    <t>아.사모사채</t>
    <phoneticPr fontId="17" type="noConversion"/>
  </si>
  <si>
    <t>1) 신용공여금대손충당금</t>
  </si>
  <si>
    <t>나.감가상각누계액</t>
    <phoneticPr fontId="17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</si>
  <si>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</si>
  <si>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</si>
  <si>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3) 스왑담보금</t>
    <phoneticPr fontId="53" type="noConversion"/>
  </si>
  <si>
    <t>다.환매조건부채권매도</t>
    <phoneticPr fontId="53" type="noConversion"/>
  </si>
  <si>
    <t>나.매입약정충당부채</t>
    <phoneticPr fontId="17" type="noConversion"/>
  </si>
  <si>
    <t>나.미지급법인세(주민세)</t>
    <phoneticPr fontId="53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</si>
  <si>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</si>
  <si>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</si>
  <si>
    <t>다.미처분이익잉여금</t>
    <phoneticPr fontId="53" type="noConversion"/>
  </si>
  <si>
    <t>가.현금및현금성자산</t>
    <phoneticPr fontId="53" type="noConversion"/>
  </si>
  <si>
    <t>(단위 : 원)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</si>
  <si>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</si>
  <si>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t>나.유가증권처분및평가이익</t>
    <phoneticPr fontId="53" type="noConversion"/>
  </si>
  <si>
    <t>가.당기손익-공정가치측정유가증권</t>
    <phoneticPr fontId="53" type="noConversion"/>
  </si>
  <si>
    <t>나.유형자산관련수익</t>
    <phoneticPr fontId="53" type="noConversion"/>
  </si>
  <si>
    <t>다.무형자산관련수익</t>
    <phoneticPr fontId="53" type="noConversion"/>
  </si>
  <si>
    <t>라.기타영업외수익</t>
    <phoneticPr fontId="53" type="noConversion"/>
  </si>
  <si>
    <t>가.지분법주식관련수익</t>
    <phoneticPr fontId="53" type="noConversion"/>
  </si>
  <si>
    <t>Ⅲ.영업이익</t>
    <phoneticPr fontId="53" type="noConversion"/>
  </si>
  <si>
    <t>나.유가증권처분및평가손실</t>
    <phoneticPr fontId="53" type="noConversion"/>
  </si>
  <si>
    <t>자산</t>
    <phoneticPr fontId="53" type="noConversion"/>
  </si>
  <si>
    <t>재무상태표</t>
    <phoneticPr fontId="17" type="noConversion"/>
  </si>
  <si>
    <t>기타</t>
    <phoneticPr fontId="53" type="noConversion"/>
  </si>
  <si>
    <t>② 상환우선주</t>
    <phoneticPr fontId="53" type="noConversion"/>
  </si>
  <si>
    <t>1)</t>
  </si>
  <si>
    <t>1)</t>
    <phoneticPr fontId="53" type="noConversion"/>
  </si>
  <si>
    <t>2)</t>
  </si>
  <si>
    <t>2)</t>
    <phoneticPr fontId="53" type="noConversion"/>
  </si>
  <si>
    <t>수탁수수료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</si>
  <si>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</si>
  <si>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</si>
  <si>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</si>
  <si>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</si>
  <si>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</si>
  <si>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대리업무보수</t>
    <phoneticPr fontId="53" type="noConversion"/>
  </si>
  <si>
    <t>기타수수료수익</t>
    <phoneticPr fontId="53" type="noConversion"/>
  </si>
  <si>
    <t>3)</t>
  </si>
  <si>
    <t>4)</t>
  </si>
  <si>
    <t>5)</t>
  </si>
  <si>
    <t>6)</t>
  </si>
  <si>
    <t>7)</t>
  </si>
  <si>
    <t>8)</t>
  </si>
  <si>
    <t>당기손익-공정가치측정유가증권처분이익</t>
    <phoneticPr fontId="53" type="noConversion"/>
  </si>
  <si>
    <t>당기손익-공정가치측정유가증권평가이익</t>
    <phoneticPr fontId="53" type="noConversion"/>
  </si>
  <si>
    <t>매도유가증권평가이익</t>
    <phoneticPr fontId="53" type="noConversion"/>
  </si>
  <si>
    <t>파생결합증권처분이익</t>
    <phoneticPr fontId="53" type="noConversion"/>
  </si>
  <si>
    <t>파생결합증권평가이익</t>
    <phoneticPr fontId="53" type="noConversion"/>
  </si>
  <si>
    <t>파생결합증권상환이익</t>
    <phoneticPr fontId="53" type="noConversion"/>
  </si>
  <si>
    <t>1)</t>
    <phoneticPr fontId="53" type="noConversion"/>
  </si>
  <si>
    <t>2)</t>
    <phoneticPr fontId="53" type="noConversion"/>
  </si>
  <si>
    <t>장내파생상품처분이익</t>
    <phoneticPr fontId="53" type="noConversion"/>
  </si>
  <si>
    <t>장내파생상품평가이익</t>
    <phoneticPr fontId="53" type="noConversion"/>
  </si>
  <si>
    <t>장외파생상품처분이익</t>
    <phoneticPr fontId="53" type="noConversion"/>
  </si>
  <si>
    <t>장외파생상품평가이익</t>
    <phoneticPr fontId="53" type="noConversion"/>
  </si>
  <si>
    <t>현금및예치금이자수익</t>
    <phoneticPr fontId="53" type="noConversion"/>
  </si>
  <si>
    <t>당기손익-공정가치측정유가증권이자수익</t>
    <phoneticPr fontId="53" type="noConversion"/>
  </si>
  <si>
    <t>대출채권이자</t>
    <phoneticPr fontId="53" type="noConversion"/>
  </si>
  <si>
    <t>기타이자수익</t>
    <phoneticPr fontId="53" type="noConversion"/>
  </si>
  <si>
    <t>대출채권매각이익</t>
    <phoneticPr fontId="53" type="noConversion"/>
  </si>
  <si>
    <t>대손충당금환입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</si>
  <si>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</si>
  <si>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</si>
  <si>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</si>
  <si>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</si>
  <si>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기타대손충당금환입</t>
    <phoneticPr fontId="53" type="noConversion"/>
  </si>
  <si>
    <t>매매수수료</t>
    <phoneticPr fontId="53" type="noConversion"/>
  </si>
  <si>
    <t>투자상담사수수료</t>
    <phoneticPr fontId="53" type="noConversion"/>
  </si>
  <si>
    <t>투자자문수수료</t>
    <phoneticPr fontId="17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</si>
  <si>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</si>
  <si>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</si>
  <si>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</si>
  <si>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당기손익-공정가치측정유가증권처분손실</t>
    <phoneticPr fontId="53" type="noConversion"/>
  </si>
  <si>
    <t>당기손익-공정가치측정유가증권평가손실</t>
    <phoneticPr fontId="53" type="noConversion"/>
  </si>
  <si>
    <t>매도유가증권평가손실</t>
    <phoneticPr fontId="53" type="noConversion"/>
  </si>
  <si>
    <t>파생결합증권처분손실</t>
    <phoneticPr fontId="53" type="noConversion"/>
  </si>
  <si>
    <t>파생결합증권평가손실</t>
    <phoneticPr fontId="53" type="noConversion"/>
  </si>
  <si>
    <t>파생결합증권상환손실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</si>
  <si>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</si>
  <si>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</si>
  <si>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장외파생상품처분손실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</si>
  <si>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</si>
  <si>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</si>
  <si>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</si>
  <si>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</si>
  <si>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대출채권매각손실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</si>
  <si>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</si>
  <si>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</si>
  <si>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</si>
  <si>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급여</t>
    <phoneticPr fontId="53" type="noConversion"/>
  </si>
  <si>
    <t>퇴직급여</t>
    <phoneticPr fontId="53" type="noConversion"/>
  </si>
  <si>
    <t>복리후생비</t>
    <phoneticPr fontId="53" type="noConversion"/>
  </si>
  <si>
    <t>전산운용비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</si>
  <si>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</si>
  <si>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</si>
  <si>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</si>
  <si>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</si>
  <si>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</si>
  <si>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</si>
  <si>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</si>
  <si>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</si>
  <si>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</si>
  <si>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</si>
  <si>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</si>
  <si>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회의비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</si>
  <si>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</si>
  <si>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</si>
  <si>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</si>
  <si>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</si>
  <si>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</si>
  <si>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</si>
  <si>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기타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</si>
  <si>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</si>
  <si>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</si>
  <si>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</si>
  <si>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</si>
  <si>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</si>
  <si>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</si>
  <si>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</si>
  <si>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</si>
  <si>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</si>
  <si>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</si>
  <si>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</si>
  <si>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</si>
  <si>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</si>
  <si>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</si>
  <si>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</si>
  <si>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대손상각비</t>
    <phoneticPr fontId="17" type="noConversion"/>
  </si>
  <si>
    <t>1)</t>
    <phoneticPr fontId="17" type="noConversion"/>
  </si>
  <si>
    <t>지분법이익</t>
    <phoneticPr fontId="53" type="noConversion"/>
  </si>
  <si>
    <t>유형자산처분이익</t>
    <phoneticPr fontId="53" type="noConversion"/>
  </si>
  <si>
    <t>무형자산손상차손환입</t>
    <phoneticPr fontId="53" type="noConversion"/>
  </si>
  <si>
    <t>배상손실환입</t>
    <phoneticPr fontId="53" type="noConversion"/>
  </si>
  <si>
    <t>잡수익</t>
    <phoneticPr fontId="53" type="noConversion"/>
  </si>
  <si>
    <t>지분법손실</t>
    <phoneticPr fontId="53" type="noConversion"/>
  </si>
  <si>
    <t>유형자산처분손실</t>
    <phoneticPr fontId="53" type="noConversion"/>
  </si>
  <si>
    <t>무형자산손상차손</t>
    <phoneticPr fontId="17" type="noConversion"/>
  </si>
  <si>
    <t>기부금</t>
    <phoneticPr fontId="17" type="noConversion"/>
  </si>
  <si>
    <t>잡손실</t>
    <phoneticPr fontId="17" type="noConversion"/>
  </si>
  <si>
    <t>2)</t>
    <phoneticPr fontId="17" type="noConversion"/>
  </si>
  <si>
    <t>단기매매증권처분이익</t>
    <phoneticPr fontId="53" type="noConversion"/>
  </si>
  <si>
    <t>단기매매증권평가이익</t>
    <phoneticPr fontId="53" type="noConversion"/>
  </si>
  <si>
    <t>매도가능증권처분이익</t>
    <phoneticPr fontId="53" type="noConversion"/>
  </si>
  <si>
    <t>당기손익인식지정 금융자산평가이익</t>
    <phoneticPr fontId="53" type="noConversion"/>
  </si>
  <si>
    <t>단기매매증권이자수익</t>
    <phoneticPr fontId="53" type="noConversion"/>
  </si>
  <si>
    <t>단기매매증권처분손실</t>
    <phoneticPr fontId="53" type="noConversion"/>
  </si>
  <si>
    <t>단기매매증권평가손실</t>
    <phoneticPr fontId="53" type="noConversion"/>
  </si>
  <si>
    <t>매도가능증권손상차손</t>
    <phoneticPr fontId="53" type="noConversion"/>
  </si>
  <si>
    <t>Ⅸ.기타포괄손익</t>
    <phoneticPr fontId="17" type="noConversion"/>
  </si>
  <si>
    <t>나.기타포괄손익법인세효과</t>
    <phoneticPr fontId="17" type="noConversion"/>
  </si>
  <si>
    <t>Ⅹ.총   포   괄   이   익</t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</si>
  <si>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</si>
  <si>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10.35"/>
        <color theme="1"/>
        <rFont val="맑은 고딕"/>
        <family val="3"/>
        <charset val="129"/>
      </rPr>
      <t>.기타포괄손익 누계액</t>
    </r>
    <phoneticPr fontId="53" type="noConversion"/>
  </si>
  <si>
    <t>가.매도가능금융자산평가손실</t>
    <phoneticPr fontId="53" type="noConversion"/>
  </si>
  <si>
    <t>Ⅱ.당기손익인식금융부채</t>
  </si>
  <si>
    <t>가.매도유가증권</t>
  </si>
  <si>
    <t>나.매매목적파생상품부채</t>
  </si>
  <si>
    <t>1) 장내파생상품</t>
  </si>
  <si>
    <t>① 주식관련</t>
  </si>
  <si>
    <t>2) 장외파생상품</t>
    <phoneticPr fontId="17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</si>
  <si>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.발행사채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</si>
  <si>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</si>
  <si>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</si>
  <si>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t>Ⅱ.당기손익인식금융자산</t>
  </si>
  <si>
    <t>가.단기매매금융자산</t>
  </si>
  <si>
    <t>2) 신주인수권증서</t>
  </si>
  <si>
    <t>3) 국채·지방채</t>
  </si>
  <si>
    <t>4) 특수채</t>
  </si>
  <si>
    <t>5) 회사채</t>
  </si>
  <si>
    <t>나.당기손익인식지정금융자산</t>
    <phoneticPr fontId="17" type="noConversion"/>
  </si>
  <si>
    <t>1) 투자자예탁금별도예치금(신탁)</t>
    <phoneticPr fontId="17" type="noConversion"/>
  </si>
  <si>
    <t>2) 파생결합증권</t>
    <phoneticPr fontId="17" type="noConversion"/>
  </si>
  <si>
    <t>① 주식워런트증권</t>
    <phoneticPr fontId="17" type="noConversion"/>
  </si>
  <si>
    <t>다. 파생상품자산</t>
    <phoneticPr fontId="17" type="noConversion"/>
  </si>
  <si>
    <t>2) 장외파생상품</t>
  </si>
  <si>
    <t>Ⅲ.매도가능금융자산</t>
  </si>
  <si>
    <t>가.매도가능금융자산</t>
  </si>
  <si>
    <t>2) 출자금</t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</si>
  <si>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</si>
  <si>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</si>
  <si>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</si>
  <si>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</si>
  <si>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</si>
  <si>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r>
      <rPr>
        <sz val="9"/>
        <color theme="1"/>
        <rFont val="맑은 고딕"/>
        <family val="3"/>
        <charset val="129"/>
      </rPr>
      <t>ⅩⅠ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</si>
  <si>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.당기법인세자산</t>
    </r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</si>
  <si>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.기타자산</t>
    </r>
    <phoneticPr fontId="17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</si>
  <si>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</si>
  <si>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</si>
  <si>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t>6) 전자단기사채</t>
    <phoneticPr fontId="17" type="noConversion"/>
  </si>
  <si>
    <t>7) 집합투자증권</t>
    <phoneticPr fontId="17" type="noConversion"/>
  </si>
  <si>
    <t>8) 기타당기손익인식증권</t>
    <phoneticPr fontId="17" type="noConversion"/>
  </si>
  <si>
    <t>제19기   2017년 12월 31일 현재</t>
    <phoneticPr fontId="53" type="noConversion"/>
  </si>
  <si>
    <t>1)장내파생상품</t>
    <phoneticPr fontId="53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</si>
  <si>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</si>
  <si>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</si>
  <si>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</si>
  <si>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</si>
  <si>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</si>
  <si>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</si>
  <si>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t>a.상품스왑</t>
    <phoneticPr fontId="53" type="noConversion"/>
  </si>
  <si>
    <t>b.매입상품옵션-장외</t>
    <phoneticPr fontId="53" type="noConversion"/>
  </si>
  <si>
    <t>2)장외파생상품</t>
    <phoneticPr fontId="53" type="noConversion"/>
  </si>
  <si>
    <t>Ⅴ.기타포괄손익-공정가치측정금융자산</t>
    <phoneticPr fontId="53" type="noConversion"/>
  </si>
  <si>
    <t>가.출자금</t>
    <phoneticPr fontId="53" type="noConversion"/>
  </si>
  <si>
    <t>Ⅳ.당기손익-공정가치측정금융자산</t>
    <phoneticPr fontId="53" type="noConversion"/>
  </si>
  <si>
    <t>나.파생결합증권</t>
    <phoneticPr fontId="53" type="noConversion"/>
  </si>
  <si>
    <t>다.파생상품자산</t>
    <phoneticPr fontId="53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</si>
  <si>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</si>
  <si>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t>가.매도유가증권</t>
    <phoneticPr fontId="53" type="noConversion"/>
  </si>
  <si>
    <t>나.파생상품부채</t>
    <phoneticPr fontId="53" type="noConversion"/>
  </si>
  <si>
    <r>
      <t>Ⅳ</t>
    </r>
    <r>
      <rPr>
        <sz val="9"/>
        <color theme="1"/>
        <rFont val="맑은 고딕"/>
        <family val="3"/>
        <charset val="129"/>
        <scheme val="minor"/>
      </rPr>
      <t>.차입부채</t>
    </r>
    <phoneticPr fontId="17" type="noConversion"/>
  </si>
  <si>
    <t>a.매도주식옵션</t>
    <phoneticPr fontId="53" type="noConversion"/>
  </si>
  <si>
    <t>② 기타</t>
    <phoneticPr fontId="17" type="noConversion"/>
  </si>
  <si>
    <t>가.매도가능금융자산평가손익</t>
    <phoneticPr fontId="17" type="noConversion"/>
  </si>
  <si>
    <t>충당부채환입액</t>
    <phoneticPr fontId="53" type="noConversion"/>
  </si>
  <si>
    <t>충당부채전입액</t>
    <phoneticPr fontId="53" type="noConversion"/>
  </si>
  <si>
    <t>나.자기주식처분손실</t>
    <phoneticPr fontId="17" type="noConversion"/>
  </si>
  <si>
    <t>② 투자자분(국내)</t>
  </si>
  <si>
    <t>a.KOSPI200 위탁매매증거금</t>
  </si>
  <si>
    <t>2) 기타</t>
    <phoneticPr fontId="53" type="noConversion"/>
  </si>
  <si>
    <t>3) 매입대출채권 대손충당금</t>
    <phoneticPr fontId="53" type="noConversion"/>
  </si>
  <si>
    <t>4) 부도채권대손충당금</t>
    <phoneticPr fontId="53" type="noConversion"/>
  </si>
  <si>
    <t>5) 사모사채 대손충당금</t>
    <phoneticPr fontId="53" type="noConversion"/>
  </si>
  <si>
    <t>2) 대출금대손충당금</t>
    <phoneticPr fontId="53" type="noConversion"/>
  </si>
  <si>
    <t>(이연대출부대수익)</t>
  </si>
  <si>
    <t>①</t>
    <phoneticPr fontId="17" type="noConversion"/>
  </si>
  <si>
    <t>②</t>
    <phoneticPr fontId="17" type="noConversion"/>
  </si>
  <si>
    <t>③</t>
    <phoneticPr fontId="17" type="noConversion"/>
  </si>
  <si>
    <t>ETJ 예수금</t>
    <phoneticPr fontId="53" type="noConversion"/>
  </si>
  <si>
    <t>일본주식 예수금</t>
    <phoneticPr fontId="53" type="noConversion"/>
  </si>
  <si>
    <t>홍콩주식 예수금</t>
    <phoneticPr fontId="53" type="noConversion"/>
  </si>
  <si>
    <t>중국주식 예수금</t>
    <phoneticPr fontId="53" type="noConversion"/>
  </si>
  <si>
    <t>미국주식 예수금</t>
    <phoneticPr fontId="53" type="noConversion"/>
  </si>
  <si>
    <t>캐나다주식 예수금</t>
    <phoneticPr fontId="53" type="noConversion"/>
  </si>
  <si>
    <t>독일주식 예수금</t>
    <phoneticPr fontId="53" type="noConversion"/>
  </si>
  <si>
    <t>영국주식 예수금</t>
    <phoneticPr fontId="53" type="noConversion"/>
  </si>
  <si>
    <t>싱가폴주식 예수금</t>
    <phoneticPr fontId="53" type="noConversion"/>
  </si>
  <si>
    <t>프랑스주식 예수금</t>
    <phoneticPr fontId="53" type="noConversion"/>
  </si>
  <si>
    <t>국내선물대용 예수금(USD)</t>
    <phoneticPr fontId="53" type="noConversion"/>
  </si>
  <si>
    <t>④</t>
    <phoneticPr fontId="53" type="noConversion"/>
  </si>
  <si>
    <t>⑤</t>
    <phoneticPr fontId="53" type="noConversion"/>
  </si>
  <si>
    <t>⑥</t>
    <phoneticPr fontId="53" type="noConversion"/>
  </si>
  <si>
    <t>⑦</t>
    <phoneticPr fontId="53" type="noConversion"/>
  </si>
  <si>
    <t>⑧</t>
    <phoneticPr fontId="53" type="noConversion"/>
  </si>
  <si>
    <t>⑨</t>
    <phoneticPr fontId="53" type="noConversion"/>
  </si>
  <si>
    <t>⑩</t>
    <phoneticPr fontId="53" type="noConversion"/>
  </si>
  <si>
    <t>⑪</t>
    <phoneticPr fontId="53" type="noConversion"/>
  </si>
  <si>
    <t>다.매입확약충당부채</t>
    <phoneticPr fontId="17" type="noConversion"/>
  </si>
  <si>
    <t>제19기 반기 2017년 1월 1일부터 2017년 6월 30일까지</t>
    <phoneticPr fontId="53" type="noConversion"/>
  </si>
  <si>
    <t>제20기 반기 2018년 1월 1일부터 2018년 6월 30일까지</t>
    <phoneticPr fontId="17" type="noConversion"/>
  </si>
  <si>
    <t>제20기 반기   2018년 06월 30일 현재</t>
    <phoneticPr fontId="17" type="noConversion"/>
  </si>
  <si>
    <t>제20기 반기</t>
    <phoneticPr fontId="53" type="noConversion"/>
  </si>
  <si>
    <t>제19기</t>
    <phoneticPr fontId="53" type="noConversion"/>
  </si>
  <si>
    <t>제19기 반기</t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</si>
  <si>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10.35"/>
        <color theme="1"/>
        <rFont val="맑은 고딕"/>
        <family val="3"/>
        <charset val="129"/>
      </rPr>
      <t xml:space="preserve"> 상품관련</t>
    </r>
    <phoneticPr fontId="53" type="noConversion"/>
  </si>
  <si>
    <t>(단위: 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</si>
</sst>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  <numFmt numFmtId="322" formatCode="#,##0_ 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0" fillId="0" borderId="20" xfId="0" applyFont="1" applyFill="1" applyBorder="1">
      <alignment vertical="center"/>
    </xf>
    <xf numFmtId="0" fontId="242" fillId="0" borderId="4" xfId="0" applyFont="1" applyFill="1" applyBorder="1">
      <alignment vertical="center"/>
    </xf>
    <xf numFmtId="0" fontId="242" fillId="0" borderId="7" xfId="0" applyFont="1" applyFill="1" applyBorder="1">
      <alignment vertical="center"/>
    </xf>
    <xf numFmtId="0" fontId="242" fillId="0" borderId="8" xfId="0" applyFont="1" applyFill="1" applyBorder="1">
      <alignment vertical="center"/>
    </xf>
    <xf numFmtId="41" fontId="35" fillId="0" borderId="8" xfId="63" applyFont="1" applyFill="1" applyBorder="1">
      <alignment vertical="center"/>
    </xf>
    <xf numFmtId="0" fontId="240" fillId="0" borderId="11" xfId="0" applyFont="1" applyFill="1" applyBorder="1">
      <alignment vertical="center"/>
    </xf>
    <xf numFmtId="0" fontId="242" fillId="0" borderId="20" xfId="0" applyFont="1" applyFill="1" applyBorder="1">
      <alignment vertical="center"/>
    </xf>
    <xf numFmtId="322" fontId="35" fillId="0" borderId="0" xfId="0" applyNumberFormat="1" applyFont="1" applyFill="1">
      <alignment vertical="center"/>
    </xf>
    <xf numFmtId="0" fontId="242" fillId="0" borderId="5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41" fontId="35" fillId="0" borderId="4" xfId="63" applyFont="1" applyFill="1" applyBorder="1">
      <alignment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K359"/>
  <sheetViews>
    <sheetView showGridLines="0" tabSelected="1" zoomScale="115" zoomScaleNormal="115" workbookViewId="0">
      <pane xSplit="10" ySplit="7" topLeftCell="K8" activePane="bottomRight" state="frozen"/>
      <selection activeCell="T97" sqref="T97"/>
      <selection pane="topRight" activeCell="T97" sqref="T97"/>
      <selection pane="bottomLeft" activeCell="T97" sqref="T97"/>
      <selection pane="bottomRight" activeCell="K8" sqref="K8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1" spans="1:11" ht="15" customHeight="1">
      <c r="K1" s="63"/>
    </row>
    <row r="2" spans="1:11" ht="15" customHeight="1">
      <c r="B2" s="71" t="s">
        <v>288</v>
      </c>
      <c r="C2" s="71"/>
      <c r="D2" s="71"/>
      <c r="E2" s="71"/>
      <c r="F2" s="71"/>
      <c r="G2" s="71"/>
      <c r="H2" s="71"/>
      <c r="I2" s="71"/>
      <c r="J2" s="71"/>
      <c r="K2" s="63"/>
    </row>
    <row r="3" spans="1:11" ht="15" customHeight="1">
      <c r="B3" s="52"/>
      <c r="C3" s="52"/>
      <c r="D3" s="52"/>
      <c r="E3" s="52"/>
      <c r="F3" s="52"/>
      <c r="G3" s="66"/>
      <c r="H3" s="39"/>
      <c r="I3" s="52"/>
      <c r="J3" s="39"/>
      <c r="K3" s="63"/>
    </row>
    <row r="4" spans="1:11" ht="15" customHeight="1">
      <c r="B4" s="53"/>
      <c r="C4" s="53"/>
      <c r="D4" s="53"/>
      <c r="E4" s="53"/>
      <c r="F4" s="53"/>
      <c r="H4" s="55" t="s">
        <v>516</v>
      </c>
      <c r="I4" s="53"/>
      <c r="J4" s="53"/>
      <c r="K4" s="63"/>
    </row>
    <row r="5" spans="1:11" ht="15" customHeight="1">
      <c r="B5" s="54"/>
      <c r="C5" s="54"/>
      <c r="D5" s="54"/>
      <c r="E5" s="54"/>
      <c r="F5" s="54"/>
      <c r="H5" s="55" t="s">
        <v>457</v>
      </c>
      <c r="I5" s="54"/>
      <c r="J5" s="54"/>
    </row>
    <row r="6" spans="1:11" ht="15" customHeight="1">
      <c r="B6" s="2" t="s">
        <v>201</v>
      </c>
      <c r="G6" s="33"/>
      <c r="H6" s="33"/>
      <c r="I6" s="33"/>
      <c r="J6" s="40" t="s">
        <v>277</v>
      </c>
    </row>
    <row r="7" spans="1:11" ht="15" customHeight="1">
      <c r="A7" s="48"/>
      <c r="B7" s="69" t="s">
        <v>10</v>
      </c>
      <c r="C7" s="70"/>
      <c r="D7" s="70"/>
      <c r="E7" s="70"/>
      <c r="F7" s="70"/>
      <c r="G7" s="67" t="s">
        <v>517</v>
      </c>
      <c r="H7" s="68"/>
      <c r="I7" s="67" t="s">
        <v>518</v>
      </c>
      <c r="J7" s="68"/>
    </row>
    <row r="8" spans="1:11" ht="15" customHeight="1">
      <c r="B8" s="41" t="s">
        <v>287</v>
      </c>
      <c r="C8" s="42"/>
      <c r="D8" s="42"/>
      <c r="E8" s="42"/>
      <c r="F8" s="43"/>
      <c r="G8" s="44" t="s">
        <v>1</v>
      </c>
      <c r="H8" s="45" t="s">
        <v>1</v>
      </c>
      <c r="I8" s="44" t="s">
        <v>1</v>
      </c>
      <c r="J8" s="45" t="s">
        <v>1</v>
      </c>
    </row>
    <row r="9" spans="1:11" ht="15" customHeight="1">
      <c r="B9" s="14" t="s">
        <v>191</v>
      </c>
      <c r="C9" s="12"/>
      <c r="D9" s="12"/>
      <c r="E9" s="12"/>
      <c r="F9" s="26"/>
      <c r="G9" s="15" t="s">
        <v>1</v>
      </c>
      <c r="H9" s="13">
        <f>SUM(H10,H19)</f>
        <v>444788807191</v>
      </c>
      <c r="I9" s="15" t="s">
        <v>1</v>
      </c>
      <c r="J9" s="13">
        <f>SUM(J10,J19)</f>
        <v>143112933204</v>
      </c>
    </row>
    <row r="10" spans="1:11" ht="15" customHeight="1">
      <c r="B10" s="14"/>
      <c r="C10" s="12" t="s">
        <v>276</v>
      </c>
      <c r="D10" s="12"/>
      <c r="E10" s="12"/>
      <c r="F10" s="26"/>
      <c r="G10" s="15" t="s">
        <v>1</v>
      </c>
      <c r="H10" s="13">
        <f>SUM(G11:G18)</f>
        <v>26081203968</v>
      </c>
      <c r="I10" s="15" t="s">
        <v>1</v>
      </c>
      <c r="J10" s="13">
        <f>SUM(I11:I18)</f>
        <v>5568327766</v>
      </c>
    </row>
    <row r="11" spans="1:11" ht="15" customHeight="1">
      <c r="B11" s="14"/>
      <c r="C11" s="12"/>
      <c r="D11" s="12" t="s">
        <v>11</v>
      </c>
      <c r="E11" s="12"/>
      <c r="F11" s="26"/>
      <c r="G11" s="15"/>
      <c r="H11" s="13"/>
      <c r="I11" s="15"/>
      <c r="J11" s="13"/>
    </row>
    <row r="12" spans="1:11" ht="15" customHeight="1">
      <c r="B12" s="14"/>
      <c r="C12" s="12"/>
      <c r="D12" s="12" t="s">
        <v>156</v>
      </c>
      <c r="E12" s="12"/>
      <c r="F12" s="26"/>
      <c r="G12" s="15">
        <v>1185051342</v>
      </c>
      <c r="H12" s="13"/>
      <c r="I12" s="15">
        <v>962370450</v>
      </c>
      <c r="J12" s="13"/>
    </row>
    <row r="13" spans="1:11" ht="15" customHeight="1">
      <c r="B13" s="14"/>
      <c r="C13" s="12"/>
      <c r="D13" s="12" t="s">
        <v>157</v>
      </c>
      <c r="E13" s="12"/>
      <c r="F13" s="26"/>
      <c r="G13" s="15">
        <v>596152626</v>
      </c>
      <c r="H13" s="13"/>
      <c r="I13" s="15">
        <v>505957316</v>
      </c>
      <c r="J13" s="13"/>
    </row>
    <row r="14" spans="1:11" ht="15" customHeight="1">
      <c r="B14" s="14"/>
      <c r="C14" s="12"/>
      <c r="D14" s="12" t="s">
        <v>158</v>
      </c>
      <c r="E14" s="12"/>
      <c r="F14" s="26"/>
      <c r="G14" s="15"/>
      <c r="H14" s="13"/>
      <c r="I14" s="15"/>
      <c r="J14" s="13"/>
    </row>
    <row r="15" spans="1:11" ht="15" customHeight="1">
      <c r="B15" s="14"/>
      <c r="C15" s="12"/>
      <c r="D15" s="12" t="s">
        <v>183</v>
      </c>
      <c r="E15" s="12"/>
      <c r="F15" s="26"/>
      <c r="G15" s="15">
        <v>24300000000</v>
      </c>
      <c r="H15" s="13"/>
      <c r="I15" s="15">
        <v>4100000000</v>
      </c>
      <c r="J15" s="13"/>
    </row>
    <row r="16" spans="1:11" ht="15" customHeight="1">
      <c r="B16" s="14"/>
      <c r="C16" s="12"/>
      <c r="D16" s="12" t="s">
        <v>196</v>
      </c>
      <c r="E16" s="12"/>
      <c r="F16" s="26"/>
      <c r="G16" s="15"/>
      <c r="H16" s="13"/>
      <c r="I16" s="15"/>
      <c r="J16" s="13"/>
    </row>
    <row r="17" spans="2:10" ht="15" customHeight="1">
      <c r="B17" s="14"/>
      <c r="C17" s="12"/>
      <c r="D17" s="12" t="s">
        <v>197</v>
      </c>
      <c r="E17" s="12"/>
      <c r="F17" s="26"/>
      <c r="G17" s="15"/>
      <c r="H17" s="13"/>
      <c r="I17" s="15"/>
      <c r="J17" s="13"/>
    </row>
    <row r="18" spans="2:10" ht="15" customHeight="1">
      <c r="B18" s="14"/>
      <c r="C18" s="12"/>
      <c r="D18" s="12" t="s">
        <v>198</v>
      </c>
      <c r="E18" s="12"/>
      <c r="F18" s="26"/>
      <c r="G18" s="15"/>
      <c r="H18" s="13" t="s">
        <v>1</v>
      </c>
      <c r="I18" s="15"/>
      <c r="J18" s="13" t="s">
        <v>1</v>
      </c>
    </row>
    <row r="19" spans="2:10" ht="15" customHeight="1">
      <c r="B19" s="14"/>
      <c r="C19" s="12" t="s">
        <v>12</v>
      </c>
      <c r="D19" s="12"/>
      <c r="E19" s="12"/>
      <c r="F19" s="26"/>
      <c r="G19" s="15"/>
      <c r="H19" s="13">
        <f>SUM(G20,G23,G25:G26,G33,G38:G41,G57:G58)</f>
        <v>418707603223</v>
      </c>
      <c r="I19" s="15"/>
      <c r="J19" s="13">
        <f>SUM(I20,I23,I25:I26,I33,I38:I41,I57:I58)</f>
        <v>137544605438</v>
      </c>
    </row>
    <row r="20" spans="2:10" ht="15" customHeight="1">
      <c r="B20" s="14"/>
      <c r="C20" s="12"/>
      <c r="D20" s="12" t="s">
        <v>13</v>
      </c>
      <c r="E20" s="12"/>
      <c r="F20" s="26"/>
      <c r="G20" s="46">
        <f>SUM(G21:G22)</f>
        <v>235543796</v>
      </c>
      <c r="H20" s="13" t="s">
        <v>1</v>
      </c>
      <c r="I20" s="46">
        <f>SUM(I21:I22)</f>
        <v>0</v>
      </c>
      <c r="J20" s="13" t="s">
        <v>1</v>
      </c>
    </row>
    <row r="21" spans="2:10" ht="15" customHeight="1">
      <c r="B21" s="14"/>
      <c r="C21" s="12"/>
      <c r="D21" s="12"/>
      <c r="E21" s="12" t="s">
        <v>128</v>
      </c>
      <c r="F21" s="26"/>
      <c r="G21" s="46">
        <v>235543796</v>
      </c>
      <c r="H21" s="13"/>
      <c r="I21" s="46"/>
      <c r="J21" s="13"/>
    </row>
    <row r="22" spans="2:10" ht="15" customHeight="1">
      <c r="B22" s="14"/>
      <c r="C22" s="12"/>
      <c r="D22" s="12"/>
      <c r="E22" s="12" t="s">
        <v>159</v>
      </c>
      <c r="F22" s="26"/>
      <c r="G22" s="46"/>
      <c r="H22" s="13"/>
      <c r="I22" s="46"/>
      <c r="J22" s="13"/>
    </row>
    <row r="23" spans="2:10" ht="15" customHeight="1">
      <c r="B23" s="14"/>
      <c r="C23" s="12"/>
      <c r="D23" s="12" t="s">
        <v>14</v>
      </c>
      <c r="E23" s="12"/>
      <c r="F23" s="26"/>
      <c r="G23" s="15">
        <f>G24</f>
        <v>40045812157</v>
      </c>
      <c r="H23" s="13" t="s">
        <v>1</v>
      </c>
      <c r="I23" s="15">
        <f>I24</f>
        <v>1062948048</v>
      </c>
      <c r="J23" s="13" t="s">
        <v>1</v>
      </c>
    </row>
    <row r="24" spans="2:10" ht="15" customHeight="1">
      <c r="B24" s="14"/>
      <c r="C24" s="12"/>
      <c r="D24" s="12"/>
      <c r="E24" s="12" t="s">
        <v>15</v>
      </c>
      <c r="F24" s="26"/>
      <c r="G24" s="15">
        <v>40045812157</v>
      </c>
      <c r="H24" s="13"/>
      <c r="I24" s="15">
        <v>1062948048</v>
      </c>
      <c r="J24" s="13"/>
    </row>
    <row r="25" spans="2:10" ht="15" customHeight="1">
      <c r="B25" s="14"/>
      <c r="C25" s="12"/>
      <c r="D25" s="12" t="s">
        <v>124</v>
      </c>
      <c r="E25" s="12"/>
      <c r="F25" s="26"/>
      <c r="G25" s="15">
        <v>213469310000</v>
      </c>
      <c r="H25" s="13"/>
      <c r="I25" s="15">
        <v>1900556000</v>
      </c>
      <c r="J25" s="13" t="s">
        <v>1</v>
      </c>
    </row>
    <row r="26" spans="2:10" ht="15" customHeight="1">
      <c r="B26" s="14"/>
      <c r="C26" s="12"/>
      <c r="D26" s="12" t="s">
        <v>125</v>
      </c>
      <c r="E26" s="12"/>
      <c r="F26" s="26"/>
      <c r="G26" s="15">
        <f>SUM(G27,G30)</f>
        <v>61770667756</v>
      </c>
      <c r="H26" s="13" t="s">
        <v>1</v>
      </c>
      <c r="I26" s="15">
        <f>SUM(I27,I30)</f>
        <v>75249057669</v>
      </c>
      <c r="J26" s="13" t="s">
        <v>1</v>
      </c>
    </row>
    <row r="27" spans="2:10" ht="15" customHeight="1">
      <c r="B27" s="14"/>
      <c r="C27" s="12"/>
      <c r="D27" s="12"/>
      <c r="E27" s="12" t="s">
        <v>17</v>
      </c>
      <c r="F27" s="26"/>
      <c r="G27" s="15">
        <f>SUM(G28:G29)</f>
        <v>6837121510</v>
      </c>
      <c r="H27" s="13" t="s">
        <v>1</v>
      </c>
      <c r="I27" s="15">
        <f>SUM(I28:I29)</f>
        <v>5833624307</v>
      </c>
      <c r="J27" s="13" t="s">
        <v>1</v>
      </c>
    </row>
    <row r="28" spans="2:10" ht="15" customHeight="1">
      <c r="B28" s="14"/>
      <c r="C28" s="12"/>
      <c r="D28" s="12"/>
      <c r="E28" s="12"/>
      <c r="F28" s="26" t="s">
        <v>131</v>
      </c>
      <c r="G28" s="15">
        <v>2356019642</v>
      </c>
      <c r="H28" s="13"/>
      <c r="I28" s="15">
        <v>2991121318</v>
      </c>
      <c r="J28" s="13"/>
    </row>
    <row r="29" spans="2:10" ht="15" customHeight="1">
      <c r="B29" s="14"/>
      <c r="C29" s="12"/>
      <c r="D29" s="12"/>
      <c r="E29" s="12"/>
      <c r="F29" s="26" t="s">
        <v>132</v>
      </c>
      <c r="G29" s="15">
        <v>4481101868</v>
      </c>
      <c r="H29" s="13"/>
      <c r="I29" s="15">
        <v>2842502989</v>
      </c>
      <c r="J29" s="13"/>
    </row>
    <row r="30" spans="2:10" ht="15" customHeight="1">
      <c r="B30" s="14"/>
      <c r="C30" s="12"/>
      <c r="D30" s="12"/>
      <c r="E30" s="12" t="s">
        <v>18</v>
      </c>
      <c r="F30" s="26"/>
      <c r="G30" s="15">
        <f>SUM(G31:G32)</f>
        <v>54933546246</v>
      </c>
      <c r="H30" s="13" t="s">
        <v>1</v>
      </c>
      <c r="I30" s="15">
        <f>SUM(I31:I32)</f>
        <v>69415433362</v>
      </c>
      <c r="J30" s="13" t="s">
        <v>1</v>
      </c>
    </row>
    <row r="31" spans="2:10" ht="15" customHeight="1">
      <c r="B31" s="14"/>
      <c r="C31" s="12"/>
      <c r="D31" s="12"/>
      <c r="E31" s="12"/>
      <c r="F31" s="26" t="s">
        <v>19</v>
      </c>
      <c r="G31" s="15">
        <v>30414980694</v>
      </c>
      <c r="H31" s="13"/>
      <c r="I31" s="15">
        <v>42774143159</v>
      </c>
      <c r="J31" s="13"/>
    </row>
    <row r="32" spans="2:10" ht="15" customHeight="1">
      <c r="B32" s="14"/>
      <c r="C32" s="12"/>
      <c r="D32" s="12"/>
      <c r="E32" s="12"/>
      <c r="F32" s="26" t="s">
        <v>20</v>
      </c>
      <c r="G32" s="15">
        <v>24518565552</v>
      </c>
      <c r="H32" s="13"/>
      <c r="I32" s="15">
        <v>26641290203</v>
      </c>
      <c r="J32" s="13"/>
    </row>
    <row r="33" spans="2:10" ht="15" customHeight="1">
      <c r="B33" s="14"/>
      <c r="C33" s="12"/>
      <c r="D33" s="12" t="s">
        <v>218</v>
      </c>
      <c r="E33" s="12"/>
      <c r="F33" s="26"/>
      <c r="G33" s="15">
        <f>G34+G36</f>
        <v>15000000000</v>
      </c>
      <c r="H33" s="13" t="s">
        <v>1</v>
      </c>
      <c r="I33" s="15">
        <f>I34+I36</f>
        <v>11500000000</v>
      </c>
      <c r="J33" s="13" t="s">
        <v>1</v>
      </c>
    </row>
    <row r="34" spans="2:10" ht="15" customHeight="1">
      <c r="B34" s="14"/>
      <c r="C34" s="12"/>
      <c r="D34" s="12"/>
      <c r="E34" s="12" t="s">
        <v>219</v>
      </c>
      <c r="F34" s="26"/>
      <c r="G34" s="15">
        <f>SUM(G35)</f>
        <v>0</v>
      </c>
      <c r="H34" s="13" t="s">
        <v>1</v>
      </c>
      <c r="I34" s="15">
        <f>SUM(I35)</f>
        <v>11500000000</v>
      </c>
      <c r="J34" s="13" t="s">
        <v>1</v>
      </c>
    </row>
    <row r="35" spans="2:10" ht="15" customHeight="1">
      <c r="B35" s="14"/>
      <c r="C35" s="12"/>
      <c r="D35" s="12"/>
      <c r="E35" s="12"/>
      <c r="F35" s="26" t="s">
        <v>220</v>
      </c>
      <c r="G35" s="15"/>
      <c r="H35" s="13"/>
      <c r="I35" s="15">
        <v>11500000000</v>
      </c>
      <c r="J35" s="13"/>
    </row>
    <row r="36" spans="2:10" ht="15" customHeight="1">
      <c r="B36" s="14"/>
      <c r="C36" s="12"/>
      <c r="D36" s="12"/>
      <c r="E36" s="12" t="s">
        <v>483</v>
      </c>
      <c r="F36" s="26"/>
      <c r="G36" s="15">
        <f>SUM(G37)</f>
        <v>15000000000</v>
      </c>
      <c r="H36" s="13"/>
      <c r="I36" s="15">
        <f>SUM(I37)</f>
        <v>0</v>
      </c>
      <c r="J36" s="13"/>
    </row>
    <row r="37" spans="2:10" ht="15" customHeight="1">
      <c r="B37" s="14"/>
      <c r="C37" s="12"/>
      <c r="D37" s="12"/>
      <c r="E37" s="12"/>
      <c r="F37" s="26" t="s">
        <v>484</v>
      </c>
      <c r="G37" s="15">
        <v>15000000000</v>
      </c>
      <c r="H37" s="13"/>
      <c r="I37" s="15"/>
      <c r="J37" s="13"/>
    </row>
    <row r="38" spans="2:10" ht="15" customHeight="1">
      <c r="B38" s="14"/>
      <c r="C38" s="12"/>
      <c r="D38" s="12" t="s">
        <v>221</v>
      </c>
      <c r="E38" s="12"/>
      <c r="F38" s="26"/>
      <c r="G38" s="15"/>
      <c r="H38" s="13"/>
      <c r="I38" s="15"/>
      <c r="J38" s="13"/>
    </row>
    <row r="39" spans="2:10" ht="15" customHeight="1">
      <c r="B39" s="14"/>
      <c r="C39" s="12"/>
      <c r="D39" s="12" t="s">
        <v>222</v>
      </c>
      <c r="E39" s="12"/>
      <c r="F39" s="26"/>
      <c r="G39" s="15">
        <v>44500000000</v>
      </c>
      <c r="H39" s="13"/>
      <c r="I39" s="15">
        <v>9500000000</v>
      </c>
      <c r="J39" s="13"/>
    </row>
    <row r="40" spans="2:10" ht="15" customHeight="1">
      <c r="B40" s="14"/>
      <c r="C40" s="12"/>
      <c r="D40" s="12" t="s">
        <v>223</v>
      </c>
      <c r="E40" s="12"/>
      <c r="F40" s="26"/>
      <c r="G40" s="15">
        <v>20500000</v>
      </c>
      <c r="H40" s="13"/>
      <c r="I40" s="15">
        <v>20500000</v>
      </c>
      <c r="J40" s="13"/>
    </row>
    <row r="41" spans="2:10" ht="15" customHeight="1">
      <c r="B41" s="14"/>
      <c r="C41" s="12"/>
      <c r="D41" s="12" t="s">
        <v>224</v>
      </c>
      <c r="E41" s="12"/>
      <c r="F41" s="26"/>
      <c r="G41" s="15">
        <f>SUM(G42:G56)</f>
        <v>38665769514</v>
      </c>
      <c r="H41" s="13" t="s">
        <v>1</v>
      </c>
      <c r="I41" s="15">
        <f>SUM(I42:I56)</f>
        <v>33301543721</v>
      </c>
      <c r="J41" s="13" t="s">
        <v>1</v>
      </c>
    </row>
    <row r="42" spans="2:10" ht="15" customHeight="1">
      <c r="B42" s="14"/>
      <c r="C42" s="12"/>
      <c r="D42" s="12"/>
      <c r="E42" s="12" t="s">
        <v>212</v>
      </c>
      <c r="F42" s="26"/>
      <c r="G42" s="15">
        <v>17327567573</v>
      </c>
      <c r="H42" s="13"/>
      <c r="I42" s="15">
        <v>16402730216</v>
      </c>
      <c r="J42" s="13"/>
    </row>
    <row r="43" spans="2:10" ht="15" customHeight="1">
      <c r="B43" s="14"/>
      <c r="C43" s="12"/>
      <c r="D43" s="12"/>
      <c r="E43" s="12" t="s">
        <v>213</v>
      </c>
      <c r="F43" s="26"/>
      <c r="G43" s="15">
        <v>452313660</v>
      </c>
      <c r="H43" s="13"/>
      <c r="I43" s="15">
        <v>1110031430</v>
      </c>
      <c r="J43" s="13"/>
    </row>
    <row r="44" spans="2:10" ht="15" customHeight="1">
      <c r="B44" s="14"/>
      <c r="C44" s="12"/>
      <c r="D44" s="12"/>
      <c r="E44" s="12" t="s">
        <v>214</v>
      </c>
      <c r="F44" s="26"/>
      <c r="G44" s="15">
        <v>472111046</v>
      </c>
      <c r="H44" s="13"/>
      <c r="I44" s="15">
        <v>1057492348</v>
      </c>
      <c r="J44" s="13"/>
    </row>
    <row r="45" spans="2:10" ht="15" customHeight="1">
      <c r="B45" s="14"/>
      <c r="C45" s="12"/>
      <c r="D45" s="12"/>
      <c r="E45" s="56" t="s">
        <v>243</v>
      </c>
      <c r="F45" s="26"/>
      <c r="G45" s="15">
        <v>411210000</v>
      </c>
      <c r="H45" s="13"/>
      <c r="I45" s="15">
        <v>0</v>
      </c>
      <c r="J45" s="13"/>
    </row>
    <row r="46" spans="2:10" ht="15" customHeight="1">
      <c r="B46" s="14"/>
      <c r="C46" s="12"/>
      <c r="D46" s="12"/>
      <c r="E46" s="12" t="s">
        <v>234</v>
      </c>
      <c r="F46" s="26"/>
      <c r="G46" s="15">
        <v>313353726</v>
      </c>
      <c r="H46" s="13"/>
      <c r="I46" s="15">
        <v>780615581</v>
      </c>
      <c r="J46" s="13"/>
    </row>
    <row r="47" spans="2:10" ht="15" customHeight="1">
      <c r="B47" s="14"/>
      <c r="C47" s="12"/>
      <c r="D47" s="12"/>
      <c r="E47" s="56" t="s">
        <v>244</v>
      </c>
      <c r="F47" s="26"/>
      <c r="G47" s="15">
        <v>1674860000</v>
      </c>
      <c r="H47" s="13"/>
      <c r="I47" s="15">
        <v>0</v>
      </c>
      <c r="J47" s="13"/>
    </row>
    <row r="48" spans="2:10" ht="15" customHeight="1">
      <c r="B48" s="14"/>
      <c r="C48" s="12"/>
      <c r="D48" s="12"/>
      <c r="E48" s="12" t="s">
        <v>235</v>
      </c>
      <c r="F48" s="26"/>
      <c r="G48" s="15">
        <v>14172480595</v>
      </c>
      <c r="H48" s="13"/>
      <c r="I48" s="15">
        <v>9516482357</v>
      </c>
      <c r="J48" s="13"/>
    </row>
    <row r="49" spans="2:10" ht="15" customHeight="1">
      <c r="B49" s="14"/>
      <c r="C49" s="12"/>
      <c r="D49" s="12"/>
      <c r="E49" s="56" t="s">
        <v>245</v>
      </c>
      <c r="F49" s="26"/>
      <c r="G49" s="15">
        <v>28026667</v>
      </c>
      <c r="H49" s="13"/>
      <c r="I49" s="15">
        <v>0</v>
      </c>
      <c r="J49" s="13"/>
    </row>
    <row r="50" spans="2:10" ht="15" customHeight="1">
      <c r="B50" s="14"/>
      <c r="C50" s="12"/>
      <c r="D50" s="12"/>
      <c r="E50" s="12" t="s">
        <v>236</v>
      </c>
      <c r="F50" s="26"/>
      <c r="G50" s="15">
        <v>27583317</v>
      </c>
      <c r="H50" s="13"/>
      <c r="I50" s="15">
        <v>32748600</v>
      </c>
      <c r="J50" s="13"/>
    </row>
    <row r="51" spans="2:10" ht="14.25" customHeight="1">
      <c r="B51" s="14"/>
      <c r="C51" s="12"/>
      <c r="D51" s="12"/>
      <c r="E51" s="12" t="s">
        <v>237</v>
      </c>
      <c r="F51" s="26"/>
      <c r="G51" s="15">
        <v>29452600</v>
      </c>
      <c r="H51" s="13"/>
      <c r="I51" s="15">
        <v>99106593</v>
      </c>
      <c r="J51" s="13"/>
    </row>
    <row r="52" spans="2:10" ht="15" customHeight="1">
      <c r="B52" s="14"/>
      <c r="C52" s="12"/>
      <c r="D52" s="12"/>
      <c r="E52" s="12" t="s">
        <v>238</v>
      </c>
      <c r="F52" s="26"/>
      <c r="G52" s="15">
        <v>19571020</v>
      </c>
      <c r="H52" s="13"/>
      <c r="I52" s="15">
        <v>18093999</v>
      </c>
      <c r="J52" s="13"/>
    </row>
    <row r="53" spans="2:10" ht="15" customHeight="1">
      <c r="B53" s="14"/>
      <c r="C53" s="12"/>
      <c r="D53" s="12"/>
      <c r="E53" s="12" t="s">
        <v>239</v>
      </c>
      <c r="F53" s="26"/>
      <c r="G53" s="15">
        <v>515063</v>
      </c>
      <c r="H53" s="13"/>
      <c r="I53" s="15">
        <v>490266</v>
      </c>
      <c r="J53" s="13"/>
    </row>
    <row r="54" spans="2:10" ht="15" customHeight="1">
      <c r="B54" s="14"/>
      <c r="C54" s="12"/>
      <c r="D54" s="12"/>
      <c r="E54" s="12" t="s">
        <v>240</v>
      </c>
      <c r="F54" s="26"/>
      <c r="G54" s="15">
        <v>832346</v>
      </c>
      <c r="H54" s="13"/>
      <c r="I54" s="15">
        <v>810454</v>
      </c>
      <c r="J54" s="13"/>
    </row>
    <row r="55" spans="2:10" ht="15" customHeight="1">
      <c r="B55" s="14"/>
      <c r="C55" s="12"/>
      <c r="D55" s="12"/>
      <c r="E55" s="12" t="s">
        <v>241</v>
      </c>
      <c r="F55" s="26"/>
      <c r="G55" s="15">
        <v>1702745771</v>
      </c>
      <c r="H55" s="13"/>
      <c r="I55" s="15">
        <v>643884197</v>
      </c>
      <c r="J55" s="13"/>
    </row>
    <row r="56" spans="2:10" ht="15" customHeight="1">
      <c r="B56" s="14"/>
      <c r="C56" s="12"/>
      <c r="D56" s="12"/>
      <c r="E56" s="12" t="s">
        <v>242</v>
      </c>
      <c r="F56" s="26"/>
      <c r="G56" s="15">
        <v>2033146130</v>
      </c>
      <c r="H56" s="13"/>
      <c r="I56" s="15">
        <v>3639057680</v>
      </c>
      <c r="J56" s="13"/>
    </row>
    <row r="57" spans="2:10" ht="15" customHeight="1">
      <c r="B57" s="14"/>
      <c r="C57" s="12"/>
      <c r="D57" s="12" t="s">
        <v>225</v>
      </c>
      <c r="E57" s="12"/>
      <c r="F57" s="26"/>
      <c r="G57" s="15">
        <v>3000000000</v>
      </c>
      <c r="H57" s="13"/>
      <c r="I57" s="15">
        <v>3010000000</v>
      </c>
      <c r="J57" s="13"/>
    </row>
    <row r="58" spans="2:10" ht="15" customHeight="1">
      <c r="B58" s="14"/>
      <c r="C58" s="12"/>
      <c r="D58" s="12" t="s">
        <v>226</v>
      </c>
      <c r="E58" s="12"/>
      <c r="F58" s="26"/>
      <c r="G58" s="15">
        <v>2000000000</v>
      </c>
      <c r="H58" s="13"/>
      <c r="I58" s="15">
        <v>2000000000</v>
      </c>
      <c r="J58" s="13"/>
    </row>
    <row r="59" spans="2:10" ht="15" customHeight="1">
      <c r="B59" s="14" t="s">
        <v>429</v>
      </c>
      <c r="C59" s="12"/>
      <c r="D59" s="12"/>
      <c r="E59" s="12"/>
      <c r="F59" s="26"/>
      <c r="G59" s="15"/>
      <c r="H59" s="13"/>
      <c r="I59" s="15" t="s">
        <v>1</v>
      </c>
      <c r="J59" s="13">
        <f>SUM(J60,J69,J75)</f>
        <v>1891560369364</v>
      </c>
    </row>
    <row r="60" spans="2:10" ht="15" customHeight="1">
      <c r="B60" s="14"/>
      <c r="C60" s="12" t="s">
        <v>430</v>
      </c>
      <c r="D60" s="12"/>
      <c r="E60" s="12"/>
      <c r="F60" s="26"/>
      <c r="G60" s="15"/>
      <c r="H60" s="13"/>
      <c r="I60" s="15" t="s">
        <v>1</v>
      </c>
      <c r="J60" s="13">
        <f>SUM(I61:I68)</f>
        <v>1479464801196</v>
      </c>
    </row>
    <row r="61" spans="2:10" ht="15" customHeight="1">
      <c r="B61" s="14"/>
      <c r="C61" s="12"/>
      <c r="D61" s="12" t="s">
        <v>21</v>
      </c>
      <c r="E61" s="12"/>
      <c r="F61" s="26"/>
      <c r="G61" s="15"/>
      <c r="H61" s="13"/>
      <c r="I61" s="15">
        <v>111551290551</v>
      </c>
      <c r="J61" s="13"/>
    </row>
    <row r="62" spans="2:10" ht="15" customHeight="1">
      <c r="B62" s="14"/>
      <c r="C62" s="12"/>
      <c r="D62" s="12" t="s">
        <v>431</v>
      </c>
      <c r="E62" s="12"/>
      <c r="F62" s="26"/>
      <c r="G62" s="15"/>
      <c r="H62" s="13"/>
      <c r="I62" s="15">
        <v>10364496672</v>
      </c>
      <c r="J62" s="13"/>
    </row>
    <row r="63" spans="2:10" ht="15" customHeight="1">
      <c r="B63" s="14"/>
      <c r="C63" s="12"/>
      <c r="D63" s="12" t="s">
        <v>432</v>
      </c>
      <c r="E63" s="12"/>
      <c r="F63" s="26"/>
      <c r="G63" s="15"/>
      <c r="H63" s="13"/>
      <c r="I63" s="15">
        <v>160975829185</v>
      </c>
      <c r="J63" s="13"/>
    </row>
    <row r="64" spans="2:10" ht="15" customHeight="1">
      <c r="B64" s="14"/>
      <c r="C64" s="12"/>
      <c r="D64" s="12" t="s">
        <v>433</v>
      </c>
      <c r="E64" s="12"/>
      <c r="F64" s="26"/>
      <c r="G64" s="15"/>
      <c r="H64" s="13"/>
      <c r="I64" s="15">
        <v>657074900172</v>
      </c>
      <c r="J64" s="13"/>
    </row>
    <row r="65" spans="2:10" ht="15" customHeight="1">
      <c r="B65" s="14"/>
      <c r="C65" s="12"/>
      <c r="D65" s="12" t="s">
        <v>434</v>
      </c>
      <c r="E65" s="12"/>
      <c r="F65" s="26"/>
      <c r="G65" s="15"/>
      <c r="H65" s="13"/>
      <c r="I65" s="15">
        <v>388848710295</v>
      </c>
      <c r="J65" s="13"/>
    </row>
    <row r="66" spans="2:10" ht="15" customHeight="1">
      <c r="B66" s="14"/>
      <c r="C66" s="12"/>
      <c r="D66" s="12" t="s">
        <v>454</v>
      </c>
      <c r="E66" s="12"/>
      <c r="F66" s="26"/>
      <c r="G66" s="15"/>
      <c r="H66" s="13"/>
      <c r="I66" s="15">
        <v>65693364573</v>
      </c>
      <c r="J66" s="13"/>
    </row>
    <row r="67" spans="2:10" ht="15" customHeight="1">
      <c r="B67" s="14"/>
      <c r="C67" s="12"/>
      <c r="D67" s="12" t="s">
        <v>455</v>
      </c>
      <c r="E67" s="12"/>
      <c r="F67" s="26"/>
      <c r="G67" s="15"/>
      <c r="H67" s="47"/>
      <c r="I67" s="15">
        <v>82538362748</v>
      </c>
      <c r="J67" s="47"/>
    </row>
    <row r="68" spans="2:10" ht="15" customHeight="1">
      <c r="B68" s="14"/>
      <c r="C68" s="12"/>
      <c r="D68" s="12" t="s">
        <v>456</v>
      </c>
      <c r="E68" s="12"/>
      <c r="F68" s="26"/>
      <c r="G68" s="15"/>
      <c r="H68" s="13"/>
      <c r="I68" s="15">
        <v>2417847000</v>
      </c>
      <c r="J68" s="13"/>
    </row>
    <row r="69" spans="2:10" ht="15" customHeight="1">
      <c r="B69" s="14"/>
      <c r="C69" s="12" t="s">
        <v>435</v>
      </c>
      <c r="D69" s="12"/>
      <c r="E69" s="12"/>
      <c r="F69" s="26"/>
      <c r="G69" s="15"/>
      <c r="H69" s="13"/>
      <c r="I69" s="15" t="s">
        <v>1</v>
      </c>
      <c r="J69" s="13">
        <f>SUM(I70,I73)</f>
        <v>409767436179</v>
      </c>
    </row>
    <row r="70" spans="2:10" ht="15" customHeight="1">
      <c r="B70" s="14"/>
      <c r="C70" s="12"/>
      <c r="D70" s="12" t="s">
        <v>436</v>
      </c>
      <c r="E70" s="12"/>
      <c r="F70" s="26"/>
      <c r="G70" s="15"/>
      <c r="H70" s="13"/>
      <c r="I70" s="15">
        <f>SUM(I71:I72)</f>
        <v>405337527579</v>
      </c>
      <c r="J70" s="13" t="s">
        <v>1</v>
      </c>
    </row>
    <row r="71" spans="2:10" ht="15" customHeight="1">
      <c r="B71" s="14"/>
      <c r="C71" s="12"/>
      <c r="D71" s="12"/>
      <c r="E71" s="12" t="s">
        <v>16</v>
      </c>
      <c r="F71" s="26"/>
      <c r="G71" s="15"/>
      <c r="H71" s="13"/>
      <c r="I71" s="15">
        <v>296917166688</v>
      </c>
      <c r="J71" s="13"/>
    </row>
    <row r="72" spans="2:10" ht="15" customHeight="1">
      <c r="B72" s="14"/>
      <c r="C72" s="12"/>
      <c r="D72" s="12"/>
      <c r="E72" s="12" t="s">
        <v>152</v>
      </c>
      <c r="F72" s="26"/>
      <c r="G72" s="15"/>
      <c r="H72" s="13"/>
      <c r="I72" s="15">
        <v>108420360891</v>
      </c>
      <c r="J72" s="13"/>
    </row>
    <row r="73" spans="2:10" ht="15" customHeight="1">
      <c r="B73" s="14"/>
      <c r="C73" s="12"/>
      <c r="D73" s="12" t="s">
        <v>437</v>
      </c>
      <c r="E73" s="12"/>
      <c r="F73" s="26"/>
      <c r="G73" s="15"/>
      <c r="H73" s="13"/>
      <c r="I73" s="15">
        <f>SUM(I74:I74)</f>
        <v>4429908600</v>
      </c>
      <c r="J73" s="13" t="s">
        <v>1</v>
      </c>
    </row>
    <row r="74" spans="2:10" ht="15" customHeight="1">
      <c r="B74" s="14"/>
      <c r="C74" s="12"/>
      <c r="D74" s="12"/>
      <c r="E74" s="12" t="s">
        <v>438</v>
      </c>
      <c r="F74" s="26"/>
      <c r="G74" s="15"/>
      <c r="H74" s="13"/>
      <c r="I74" s="15">
        <v>4429908600</v>
      </c>
      <c r="J74" s="13" t="s">
        <v>1</v>
      </c>
    </row>
    <row r="75" spans="2:10" ht="15" customHeight="1">
      <c r="B75" s="14"/>
      <c r="C75" s="12" t="s">
        <v>439</v>
      </c>
      <c r="D75" s="12"/>
      <c r="E75" s="12"/>
      <c r="F75" s="26"/>
      <c r="G75" s="15"/>
      <c r="H75" s="13"/>
      <c r="I75" s="15" t="s">
        <v>1</v>
      </c>
      <c r="J75" s="13">
        <f>SUM(I76,I78)</f>
        <v>2328131989</v>
      </c>
    </row>
    <row r="76" spans="2:10" ht="15" customHeight="1">
      <c r="B76" s="14"/>
      <c r="C76" s="12"/>
      <c r="D76" s="12" t="s">
        <v>423</v>
      </c>
      <c r="E76" s="12"/>
      <c r="F76" s="26"/>
      <c r="G76" s="15"/>
      <c r="H76" s="13"/>
      <c r="I76" s="15">
        <f>+I77</f>
        <v>1022122500</v>
      </c>
      <c r="J76" s="13"/>
    </row>
    <row r="77" spans="2:10" ht="15" customHeight="1">
      <c r="B77" s="14"/>
      <c r="C77" s="12"/>
      <c r="D77" s="12"/>
      <c r="E77" s="12" t="s">
        <v>424</v>
      </c>
      <c r="F77" s="26"/>
      <c r="G77" s="15"/>
      <c r="H77" s="13"/>
      <c r="I77" s="15">
        <v>1022122500</v>
      </c>
      <c r="J77" s="13"/>
    </row>
    <row r="78" spans="2:10" ht="15" customHeight="1">
      <c r="B78" s="14"/>
      <c r="C78" s="12"/>
      <c r="D78" s="12" t="s">
        <v>440</v>
      </c>
      <c r="E78" s="12"/>
      <c r="F78" s="26"/>
      <c r="G78" s="15"/>
      <c r="H78" s="13"/>
      <c r="I78" s="15">
        <f>SUM(I79:I80)</f>
        <v>1306009489</v>
      </c>
      <c r="J78" s="13"/>
    </row>
    <row r="79" spans="2:10" ht="15" customHeight="1">
      <c r="B79" s="14"/>
      <c r="C79" s="12"/>
      <c r="D79" s="12"/>
      <c r="E79" s="12" t="s">
        <v>452</v>
      </c>
      <c r="F79" s="26"/>
      <c r="G79" s="15"/>
      <c r="H79" s="13"/>
      <c r="I79" s="15">
        <v>291014489</v>
      </c>
      <c r="J79" s="13"/>
    </row>
    <row r="80" spans="2:10" ht="15" customHeight="1">
      <c r="B80" s="14"/>
      <c r="C80" s="12"/>
      <c r="D80" s="12"/>
      <c r="E80" s="12" t="s">
        <v>453</v>
      </c>
      <c r="F80" s="26"/>
      <c r="G80" s="15"/>
      <c r="H80" s="13"/>
      <c r="I80" s="15">
        <v>1014995000</v>
      </c>
      <c r="J80" s="13"/>
    </row>
    <row r="81" spans="2:10" ht="15" customHeight="1">
      <c r="B81" s="14" t="s">
        <v>441</v>
      </c>
      <c r="C81" s="12"/>
      <c r="D81" s="12"/>
      <c r="E81" s="12"/>
      <c r="F81" s="26"/>
      <c r="G81" s="15"/>
      <c r="H81" s="13"/>
      <c r="I81" s="15" t="s">
        <v>1</v>
      </c>
      <c r="J81" s="13">
        <f>SUM(J82)</f>
        <v>15338271689</v>
      </c>
    </row>
    <row r="82" spans="2:10" ht="15" customHeight="1">
      <c r="B82" s="14"/>
      <c r="C82" s="12" t="s">
        <v>442</v>
      </c>
      <c r="D82" s="12"/>
      <c r="E82" s="12"/>
      <c r="F82" s="26"/>
      <c r="G82" s="15"/>
      <c r="H82" s="13"/>
      <c r="I82" s="15" t="s">
        <v>1</v>
      </c>
      <c r="J82" s="13">
        <f>SUM(I83:I84)</f>
        <v>15338271689</v>
      </c>
    </row>
    <row r="83" spans="2:10" ht="15" customHeight="1">
      <c r="B83" s="14"/>
      <c r="C83" s="12"/>
      <c r="D83" s="12" t="s">
        <v>21</v>
      </c>
      <c r="E83" s="12"/>
      <c r="F83" s="26"/>
      <c r="G83" s="15"/>
      <c r="H83" s="13"/>
      <c r="I83" s="15">
        <v>8843092659</v>
      </c>
      <c r="J83" s="13"/>
    </row>
    <row r="84" spans="2:10" ht="15" customHeight="1">
      <c r="B84" s="14"/>
      <c r="C84" s="12"/>
      <c r="D84" s="12" t="s">
        <v>443</v>
      </c>
      <c r="E84" s="12"/>
      <c r="F84" s="26"/>
      <c r="G84" s="15"/>
      <c r="H84" s="13"/>
      <c r="I84" s="15">
        <v>6495179030</v>
      </c>
      <c r="J84" s="13"/>
    </row>
    <row r="85" spans="2:10" ht="15" customHeight="1">
      <c r="B85" s="14" t="s">
        <v>470</v>
      </c>
      <c r="C85" s="12"/>
      <c r="D85" s="12"/>
      <c r="E85" s="12"/>
      <c r="F85" s="26"/>
      <c r="G85" s="15"/>
      <c r="H85" s="13">
        <f>H86+H108+H105</f>
        <v>2233441812447</v>
      </c>
      <c r="I85" s="15"/>
      <c r="J85" s="13">
        <f>J86+J108+J105</f>
        <v>0</v>
      </c>
    </row>
    <row r="86" spans="2:10" ht="15" customHeight="1">
      <c r="B86" s="14"/>
      <c r="C86" s="12" t="s">
        <v>280</v>
      </c>
      <c r="D86" s="12"/>
      <c r="E86" s="12"/>
      <c r="F86" s="26"/>
      <c r="G86" s="15" t="s">
        <v>1</v>
      </c>
      <c r="H86" s="13">
        <f>SUM(G87,G90:G98,G101,G104)</f>
        <v>2208272915229</v>
      </c>
      <c r="I86" s="15"/>
      <c r="J86" s="13"/>
    </row>
    <row r="87" spans="2:10" ht="15" customHeight="1">
      <c r="B87" s="14"/>
      <c r="C87" s="12"/>
      <c r="D87" s="12" t="s">
        <v>21</v>
      </c>
      <c r="E87" s="12"/>
      <c r="F87" s="26"/>
      <c r="G87" s="15">
        <f>SUM(G88:G89)</f>
        <v>160508929426</v>
      </c>
      <c r="H87" s="13"/>
      <c r="I87" s="15"/>
      <c r="J87" s="13"/>
    </row>
    <row r="88" spans="2:10" ht="15" customHeight="1">
      <c r="B88" s="14"/>
      <c r="C88" s="12"/>
      <c r="D88" s="12"/>
      <c r="E88" s="12" t="s">
        <v>255</v>
      </c>
      <c r="F88" s="26"/>
      <c r="G88" s="15">
        <v>158969427196</v>
      </c>
      <c r="H88" s="13"/>
      <c r="I88" s="15"/>
      <c r="J88" s="13"/>
    </row>
    <row r="89" spans="2:10" ht="15" customHeight="1">
      <c r="B89" s="14"/>
      <c r="C89" s="12"/>
      <c r="D89" s="12"/>
      <c r="E89" s="12" t="s">
        <v>290</v>
      </c>
      <c r="F89" s="26"/>
      <c r="G89" s="15">
        <v>1539502230</v>
      </c>
      <c r="H89" s="13"/>
      <c r="I89" s="15"/>
      <c r="J89" s="13"/>
    </row>
    <row r="90" spans="2:10" ht="15" customHeight="1">
      <c r="B90" s="14"/>
      <c r="C90" s="12"/>
      <c r="D90" s="12" t="s">
        <v>246</v>
      </c>
      <c r="E90" s="12"/>
      <c r="F90" s="26"/>
      <c r="G90" s="15">
        <v>6181533160</v>
      </c>
      <c r="H90" s="13"/>
      <c r="I90" s="15"/>
      <c r="J90" s="13"/>
    </row>
    <row r="91" spans="2:10" ht="15" customHeight="1">
      <c r="B91" s="14"/>
      <c r="C91" s="12"/>
      <c r="D91" s="12" t="s">
        <v>247</v>
      </c>
      <c r="E91" s="12"/>
      <c r="F91" s="26"/>
      <c r="G91" s="15">
        <v>14621277995</v>
      </c>
      <c r="H91" s="13"/>
      <c r="I91" s="15"/>
      <c r="J91" s="13"/>
    </row>
    <row r="92" spans="2:10" ht="15" customHeight="1">
      <c r="B92" s="14"/>
      <c r="C92" s="12"/>
      <c r="D92" s="12" t="s">
        <v>248</v>
      </c>
      <c r="E92" s="12"/>
      <c r="F92" s="26"/>
      <c r="G92" s="15">
        <v>364511799229</v>
      </c>
      <c r="H92" s="13"/>
      <c r="I92" s="15"/>
      <c r="J92" s="13"/>
    </row>
    <row r="93" spans="2:10" ht="15" customHeight="1">
      <c r="B93" s="14"/>
      <c r="C93" s="12"/>
      <c r="D93" s="12" t="s">
        <v>249</v>
      </c>
      <c r="E93" s="12"/>
      <c r="F93" s="26"/>
      <c r="G93" s="15">
        <v>689167419905</v>
      </c>
      <c r="H93" s="13"/>
      <c r="I93" s="15"/>
      <c r="J93" s="13"/>
    </row>
    <row r="94" spans="2:10" ht="15" customHeight="1">
      <c r="B94" s="14"/>
      <c r="C94" s="12"/>
      <c r="D94" s="12" t="s">
        <v>250</v>
      </c>
      <c r="E94" s="12"/>
      <c r="F94" s="26"/>
      <c r="G94" s="15">
        <v>442119085368</v>
      </c>
      <c r="H94" s="13"/>
      <c r="I94" s="15"/>
      <c r="J94" s="13"/>
    </row>
    <row r="95" spans="2:10" ht="15" customHeight="1">
      <c r="B95" s="14"/>
      <c r="C95" s="12"/>
      <c r="D95" s="12" t="s">
        <v>251</v>
      </c>
      <c r="E95" s="12"/>
      <c r="F95" s="26"/>
      <c r="G95" s="15"/>
      <c r="H95" s="13"/>
      <c r="I95" s="15"/>
      <c r="J95" s="13"/>
    </row>
    <row r="96" spans="2:10" ht="15" customHeight="1">
      <c r="B96" s="14"/>
      <c r="C96" s="12"/>
      <c r="D96" s="12" t="s">
        <v>252</v>
      </c>
      <c r="E96" s="12"/>
      <c r="F96" s="26"/>
      <c r="G96" s="15">
        <v>57883917890</v>
      </c>
      <c r="H96" s="13"/>
      <c r="I96" s="15"/>
      <c r="J96" s="13"/>
    </row>
    <row r="97" spans="2:10" ht="15" customHeight="1">
      <c r="B97" s="14"/>
      <c r="C97" s="12"/>
      <c r="D97" s="12" t="s">
        <v>253</v>
      </c>
      <c r="E97" s="12"/>
      <c r="F97" s="26"/>
      <c r="G97" s="15">
        <v>49584444742</v>
      </c>
      <c r="H97" s="47"/>
      <c r="I97" s="15"/>
      <c r="J97" s="47"/>
    </row>
    <row r="98" spans="2:10" ht="15" customHeight="1">
      <c r="B98" s="14"/>
      <c r="C98" s="12"/>
      <c r="D98" s="12" t="s">
        <v>254</v>
      </c>
      <c r="E98" s="12"/>
      <c r="F98" s="26"/>
      <c r="G98" s="15">
        <f>SUM(G99:G100)</f>
        <v>16746628534</v>
      </c>
      <c r="H98" s="13"/>
      <c r="I98" s="15"/>
      <c r="J98" s="13"/>
    </row>
    <row r="99" spans="2:10" ht="15" customHeight="1">
      <c r="B99" s="14"/>
      <c r="C99" s="12"/>
      <c r="D99" s="12"/>
      <c r="E99" s="12" t="s">
        <v>160</v>
      </c>
      <c r="F99" s="26"/>
      <c r="G99" s="15"/>
      <c r="H99" s="13"/>
      <c r="I99" s="15"/>
      <c r="J99" s="13"/>
    </row>
    <row r="100" spans="2:10" ht="15" customHeight="1">
      <c r="B100" s="14"/>
      <c r="C100" s="12"/>
      <c r="D100" s="12"/>
      <c r="E100" s="12" t="s">
        <v>478</v>
      </c>
      <c r="F100" s="26"/>
      <c r="G100" s="15">
        <v>16746628534</v>
      </c>
      <c r="H100" s="13"/>
      <c r="I100" s="15"/>
      <c r="J100" s="13"/>
    </row>
    <row r="101" spans="2:10" ht="15" customHeight="1">
      <c r="B101" s="14"/>
      <c r="C101" s="12"/>
      <c r="D101" s="12" t="s">
        <v>257</v>
      </c>
      <c r="E101" s="12"/>
      <c r="F101" s="26"/>
      <c r="G101" s="15">
        <f>SUM(G102:G103)</f>
        <v>405236683980</v>
      </c>
      <c r="H101" s="13" t="s">
        <v>1</v>
      </c>
      <c r="I101" s="15"/>
      <c r="J101" s="13"/>
    </row>
    <row r="102" spans="2:10" ht="15" customHeight="1">
      <c r="B102" s="14"/>
      <c r="C102" s="12"/>
      <c r="D102" s="12"/>
      <c r="E102" s="12" t="s">
        <v>16</v>
      </c>
      <c r="F102" s="26"/>
      <c r="G102" s="15">
        <v>283467499734</v>
      </c>
      <c r="H102" s="13"/>
      <c r="I102" s="15"/>
      <c r="J102" s="13"/>
    </row>
    <row r="103" spans="2:10" ht="15" customHeight="1">
      <c r="B103" s="14"/>
      <c r="C103" s="12"/>
      <c r="D103" s="12"/>
      <c r="E103" s="12" t="s">
        <v>203</v>
      </c>
      <c r="F103" s="26"/>
      <c r="G103" s="15">
        <v>121769184246</v>
      </c>
      <c r="H103" s="13"/>
      <c r="I103" s="15"/>
      <c r="J103" s="13"/>
    </row>
    <row r="104" spans="2:10" ht="15" customHeight="1">
      <c r="B104" s="14"/>
      <c r="C104" s="12"/>
      <c r="D104" s="12" t="s">
        <v>258</v>
      </c>
      <c r="E104" s="12"/>
      <c r="F104" s="26"/>
      <c r="G104" s="15">
        <v>1711195000</v>
      </c>
      <c r="H104" s="13"/>
      <c r="I104" s="15"/>
      <c r="J104" s="13"/>
    </row>
    <row r="105" spans="2:10" ht="15" customHeight="1">
      <c r="B105" s="14"/>
      <c r="C105" s="12" t="s">
        <v>471</v>
      </c>
      <c r="D105" s="12"/>
      <c r="E105" s="12"/>
      <c r="F105" s="26"/>
      <c r="G105" s="15"/>
      <c r="H105" s="13">
        <f>SUM(G106:G107)</f>
        <v>20308894850</v>
      </c>
      <c r="I105" s="15"/>
      <c r="J105" s="13"/>
    </row>
    <row r="106" spans="2:10" ht="15" customHeight="1">
      <c r="B106" s="14"/>
      <c r="C106" s="12"/>
      <c r="D106" s="12" t="s">
        <v>256</v>
      </c>
      <c r="E106" s="12"/>
      <c r="F106" s="26"/>
      <c r="G106" s="15">
        <v>10238832000</v>
      </c>
      <c r="H106" s="13"/>
      <c r="I106" s="15"/>
      <c r="J106" s="13"/>
    </row>
    <row r="107" spans="2:10" ht="15" customHeight="1">
      <c r="B107" s="14"/>
      <c r="C107" s="12"/>
      <c r="D107" s="12" t="s">
        <v>485</v>
      </c>
      <c r="E107" s="12"/>
      <c r="F107" s="26"/>
      <c r="G107" s="15">
        <v>10070062850</v>
      </c>
      <c r="H107" s="13"/>
      <c r="I107" s="15"/>
      <c r="J107" s="13"/>
    </row>
    <row r="108" spans="2:10" ht="15" customHeight="1">
      <c r="B108" s="14"/>
      <c r="C108" s="12" t="s">
        <v>472</v>
      </c>
      <c r="D108" s="12"/>
      <c r="E108" s="12"/>
      <c r="F108" s="26"/>
      <c r="G108" s="15"/>
      <c r="H108" s="13">
        <f>G109+G112</f>
        <v>4860002368</v>
      </c>
      <c r="I108" s="15"/>
      <c r="J108" s="13"/>
    </row>
    <row r="109" spans="2:10" ht="15" customHeight="1">
      <c r="B109" s="14"/>
      <c r="C109" s="12"/>
      <c r="D109" s="12" t="s">
        <v>458</v>
      </c>
      <c r="E109" s="12"/>
      <c r="F109" s="26"/>
      <c r="G109" s="15">
        <f>G110</f>
        <v>3328744400</v>
      </c>
      <c r="H109" s="77"/>
      <c r="I109" s="15"/>
      <c r="J109" s="65"/>
    </row>
    <row r="110" spans="2:10" ht="15" customHeight="1">
      <c r="B110" s="14"/>
      <c r="C110" s="12"/>
      <c r="D110" s="12"/>
      <c r="E110" s="12" t="s">
        <v>459</v>
      </c>
      <c r="F110" s="26"/>
      <c r="G110" s="15">
        <f>SUM(G111)</f>
        <v>3328744400</v>
      </c>
      <c r="H110" s="77"/>
      <c r="I110" s="15"/>
      <c r="J110" s="65"/>
    </row>
    <row r="111" spans="2:10" ht="15" customHeight="1">
      <c r="B111" s="14"/>
      <c r="C111" s="12"/>
      <c r="D111" s="12"/>
      <c r="E111" s="12"/>
      <c r="F111" s="26" t="s">
        <v>460</v>
      </c>
      <c r="G111" s="15">
        <v>3328744400</v>
      </c>
      <c r="H111" s="77"/>
      <c r="I111" s="15"/>
      <c r="J111" s="65"/>
    </row>
    <row r="112" spans="2:10" ht="15" customHeight="1">
      <c r="B112" s="14"/>
      <c r="C112" s="12"/>
      <c r="D112" s="12" t="s">
        <v>467</v>
      </c>
      <c r="E112" s="12"/>
      <c r="F112" s="26"/>
      <c r="G112" s="15">
        <f>G113+G116</f>
        <v>1531257968</v>
      </c>
      <c r="H112" s="77"/>
      <c r="I112" s="15"/>
      <c r="J112" s="65"/>
    </row>
    <row r="113" spans="2:10" ht="15" customHeight="1">
      <c r="B113" s="14"/>
      <c r="C113" s="12"/>
      <c r="D113" s="12"/>
      <c r="E113" s="12" t="s">
        <v>463</v>
      </c>
      <c r="F113" s="26"/>
      <c r="G113" s="15">
        <f>SUM(G114:G115)</f>
        <v>1141902968</v>
      </c>
      <c r="H113" s="77"/>
      <c r="I113" s="15"/>
      <c r="J113" s="65"/>
    </row>
    <row r="114" spans="2:10" ht="15" customHeight="1">
      <c r="B114" s="14"/>
      <c r="C114" s="12"/>
      <c r="D114" s="12"/>
      <c r="E114" s="12"/>
      <c r="F114" s="26" t="s">
        <v>461</v>
      </c>
      <c r="G114" s="15">
        <v>954420968</v>
      </c>
      <c r="H114" s="77"/>
      <c r="I114" s="15"/>
      <c r="J114" s="65"/>
    </row>
    <row r="115" spans="2:10" ht="15" customHeight="1">
      <c r="B115" s="14"/>
      <c r="C115" s="12"/>
      <c r="D115" s="12"/>
      <c r="E115" s="12"/>
      <c r="F115" s="26" t="s">
        <v>462</v>
      </c>
      <c r="G115" s="15">
        <v>187482000</v>
      </c>
      <c r="H115" s="77"/>
      <c r="I115" s="15"/>
      <c r="J115" s="65"/>
    </row>
    <row r="116" spans="2:10" ht="15" customHeight="1">
      <c r="B116" s="14"/>
      <c r="C116" s="12"/>
      <c r="D116" s="12"/>
      <c r="E116" s="12" t="s">
        <v>464</v>
      </c>
      <c r="F116" s="26"/>
      <c r="G116" s="15">
        <f>SUM(G117:G118)</f>
        <v>389355000</v>
      </c>
      <c r="H116" s="77"/>
      <c r="I116" s="15"/>
      <c r="J116" s="65"/>
    </row>
    <row r="117" spans="2:10" ht="15" customHeight="1">
      <c r="B117" s="14"/>
      <c r="C117" s="12"/>
      <c r="D117" s="12"/>
      <c r="E117" s="12"/>
      <c r="F117" s="26" t="s">
        <v>465</v>
      </c>
      <c r="G117" s="15"/>
      <c r="H117" s="77"/>
      <c r="I117" s="15"/>
      <c r="J117" s="65"/>
    </row>
    <row r="118" spans="2:10" ht="15" customHeight="1">
      <c r="B118" s="14"/>
      <c r="C118" s="12"/>
      <c r="D118" s="12"/>
      <c r="E118" s="12"/>
      <c r="F118" s="26" t="s">
        <v>466</v>
      </c>
      <c r="G118" s="15">
        <v>389355000</v>
      </c>
      <c r="H118" s="77"/>
      <c r="I118" s="15"/>
      <c r="J118" s="65"/>
    </row>
    <row r="119" spans="2:10" ht="15" customHeight="1">
      <c r="B119" s="14" t="s">
        <v>468</v>
      </c>
      <c r="C119" s="12"/>
      <c r="D119" s="12"/>
      <c r="E119" s="12"/>
      <c r="F119" s="26"/>
      <c r="G119" s="15"/>
      <c r="H119" s="13">
        <f>SUM(H120)</f>
        <v>1200000000</v>
      </c>
      <c r="I119" s="15"/>
      <c r="J119" s="13">
        <f>SUM(J120)</f>
        <v>0</v>
      </c>
    </row>
    <row r="120" spans="2:10" ht="15" customHeight="1">
      <c r="B120" s="14"/>
      <c r="C120" s="12" t="s">
        <v>469</v>
      </c>
      <c r="D120" s="12"/>
      <c r="E120" s="12"/>
      <c r="F120" s="26"/>
      <c r="G120" s="15"/>
      <c r="H120" s="13">
        <v>1200000000</v>
      </c>
      <c r="I120" s="15"/>
      <c r="J120" s="13"/>
    </row>
    <row r="121" spans="2:10" ht="15" customHeight="1">
      <c r="B121" s="14" t="s">
        <v>444</v>
      </c>
      <c r="C121" s="12"/>
      <c r="D121" s="12"/>
      <c r="E121" s="12"/>
      <c r="F121" s="26"/>
      <c r="G121" s="15"/>
      <c r="H121" s="13">
        <f>SUM(H122:H123)</f>
        <v>8010029592</v>
      </c>
      <c r="I121" s="15"/>
      <c r="J121" s="13">
        <f>SUM(J122:J123)</f>
        <v>1141898351</v>
      </c>
    </row>
    <row r="122" spans="2:10" ht="15" customHeight="1">
      <c r="B122" s="14"/>
      <c r="C122" s="12" t="s">
        <v>259</v>
      </c>
      <c r="D122" s="12"/>
      <c r="E122" s="12"/>
      <c r="F122" s="26"/>
      <c r="G122" s="15"/>
      <c r="H122" s="13"/>
      <c r="I122" s="15"/>
      <c r="J122" s="13"/>
    </row>
    <row r="123" spans="2:10" ht="15" customHeight="1">
      <c r="B123" s="14"/>
      <c r="C123" s="12" t="s">
        <v>260</v>
      </c>
      <c r="D123" s="12"/>
      <c r="E123" s="12"/>
      <c r="F123" s="26"/>
      <c r="G123" s="15"/>
      <c r="H123" s="13">
        <v>8010029592</v>
      </c>
      <c r="I123" s="15"/>
      <c r="J123" s="13">
        <v>1141898351</v>
      </c>
    </row>
    <row r="124" spans="2:10" ht="15" customHeight="1">
      <c r="B124" s="14" t="s">
        <v>445</v>
      </c>
      <c r="C124" s="12"/>
      <c r="D124" s="12"/>
      <c r="E124" s="12"/>
      <c r="F124" s="26"/>
      <c r="G124" s="15" t="s">
        <v>1</v>
      </c>
      <c r="H124" s="13">
        <f>SUM(H125,H126,H133,H134,H139,H140,H141,H142,H143,H144)</f>
        <v>529111620752</v>
      </c>
      <c r="I124" s="15" t="s">
        <v>1</v>
      </c>
      <c r="J124" s="13">
        <f>SUM(J125,J126,J133,J134,J139,J140,J141,J142,J144)</f>
        <v>446504844119</v>
      </c>
    </row>
    <row r="125" spans="2:10" ht="15" customHeight="1">
      <c r="B125" s="14"/>
      <c r="C125" s="12" t="s">
        <v>22</v>
      </c>
      <c r="D125" s="12"/>
      <c r="E125" s="12"/>
      <c r="F125" s="26"/>
      <c r="G125" s="10" t="s">
        <v>1</v>
      </c>
      <c r="H125" s="13"/>
      <c r="I125" s="10" t="s">
        <v>1</v>
      </c>
      <c r="J125" s="13"/>
    </row>
    <row r="126" spans="2:10" ht="15" customHeight="1">
      <c r="B126" s="14"/>
      <c r="C126" s="12" t="s">
        <v>23</v>
      </c>
      <c r="D126" s="12"/>
      <c r="E126" s="12"/>
      <c r="F126" s="26"/>
      <c r="G126" s="10" t="s">
        <v>1</v>
      </c>
      <c r="H126" s="11">
        <f>SUM(G127,G130)</f>
        <v>334942055011</v>
      </c>
      <c r="I126" s="10" t="s">
        <v>1</v>
      </c>
      <c r="J126" s="11">
        <f>SUM(I127,I130)</f>
        <v>303851900132</v>
      </c>
    </row>
    <row r="127" spans="2:10" ht="15" customHeight="1">
      <c r="B127" s="14"/>
      <c r="C127" s="12"/>
      <c r="D127" s="12" t="s">
        <v>24</v>
      </c>
      <c r="E127" s="12"/>
      <c r="F127" s="26"/>
      <c r="G127" s="10">
        <f>SUM(G128:G129)</f>
        <v>230195678583</v>
      </c>
      <c r="H127" s="11" t="s">
        <v>1</v>
      </c>
      <c r="I127" s="10">
        <f>SUM(I128:I129)</f>
        <v>208887102597</v>
      </c>
      <c r="J127" s="11" t="s">
        <v>1</v>
      </c>
    </row>
    <row r="128" spans="2:10" ht="15" customHeight="1">
      <c r="B128" s="14"/>
      <c r="C128" s="12"/>
      <c r="D128" s="12"/>
      <c r="E128" s="12" t="s">
        <v>25</v>
      </c>
      <c r="F128" s="26"/>
      <c r="G128" s="10">
        <v>72170783856</v>
      </c>
      <c r="H128" s="11"/>
      <c r="I128" s="10">
        <v>52272580478</v>
      </c>
      <c r="J128" s="11"/>
    </row>
    <row r="129" spans="2:10" ht="15" customHeight="1">
      <c r="B129" s="14"/>
      <c r="C129" s="12"/>
      <c r="D129" s="12"/>
      <c r="E129" s="12" t="s">
        <v>26</v>
      </c>
      <c r="F129" s="26"/>
      <c r="G129" s="10">
        <v>158024894727</v>
      </c>
      <c r="H129" s="11"/>
      <c r="I129" s="10">
        <v>156614522119</v>
      </c>
      <c r="J129" s="11"/>
    </row>
    <row r="130" spans="2:10" ht="15" customHeight="1">
      <c r="B130" s="14"/>
      <c r="C130" s="12"/>
      <c r="D130" s="12" t="s">
        <v>27</v>
      </c>
      <c r="E130" s="12"/>
      <c r="F130" s="26"/>
      <c r="G130" s="10">
        <f>SUM(G131:G132)</f>
        <v>104746376428</v>
      </c>
      <c r="H130" s="11" t="s">
        <v>1</v>
      </c>
      <c r="I130" s="10">
        <f>SUM(I131:I132)</f>
        <v>94964797535</v>
      </c>
      <c r="J130" s="11" t="s">
        <v>1</v>
      </c>
    </row>
    <row r="131" spans="2:10" ht="15" customHeight="1">
      <c r="B131" s="14"/>
      <c r="C131" s="12"/>
      <c r="D131" s="12"/>
      <c r="E131" s="12" t="s">
        <v>28</v>
      </c>
      <c r="F131" s="26"/>
      <c r="G131" s="10">
        <v>102281666428</v>
      </c>
      <c r="H131" s="11"/>
      <c r="I131" s="10">
        <v>93023137535</v>
      </c>
      <c r="J131" s="11"/>
    </row>
    <row r="132" spans="2:10" ht="15" customHeight="1">
      <c r="B132" s="14"/>
      <c r="C132" s="12"/>
      <c r="D132" s="12"/>
      <c r="E132" s="12" t="s">
        <v>29</v>
      </c>
      <c r="F132" s="26"/>
      <c r="G132" s="10">
        <v>2464710000</v>
      </c>
      <c r="H132" s="11"/>
      <c r="I132" s="10">
        <v>1941660000</v>
      </c>
      <c r="J132" s="11"/>
    </row>
    <row r="133" spans="2:10" ht="15" customHeight="1">
      <c r="B133" s="14"/>
      <c r="C133" s="12" t="s">
        <v>30</v>
      </c>
      <c r="D133" s="12"/>
      <c r="E133" s="12"/>
      <c r="F133" s="26"/>
      <c r="G133" s="10" t="s">
        <v>1</v>
      </c>
      <c r="H133" s="11">
        <v>110000000000</v>
      </c>
      <c r="I133" s="10">
        <v>0</v>
      </c>
      <c r="J133" s="11">
        <v>103500000000</v>
      </c>
    </row>
    <row r="134" spans="2:10" ht="15" customHeight="1">
      <c r="B134" s="14"/>
      <c r="C134" s="12" t="s">
        <v>31</v>
      </c>
      <c r="D134" s="12"/>
      <c r="E134" s="12"/>
      <c r="F134" s="26"/>
      <c r="G134" s="10" t="s">
        <v>1</v>
      </c>
      <c r="H134" s="11">
        <f>SUM(G135,G138)</f>
        <v>127295591</v>
      </c>
      <c r="I134" s="10" t="s">
        <v>1</v>
      </c>
      <c r="J134" s="11">
        <f>SUM(I135,I138)</f>
        <v>115767981</v>
      </c>
    </row>
    <row r="135" spans="2:10" ht="15" customHeight="1">
      <c r="B135" s="14"/>
      <c r="C135" s="12"/>
      <c r="D135" s="12" t="s">
        <v>32</v>
      </c>
      <c r="E135" s="12"/>
      <c r="F135" s="26"/>
      <c r="G135" s="10">
        <f>SUM(G136:G137)</f>
        <v>126999994</v>
      </c>
      <c r="H135" s="11" t="s">
        <v>1</v>
      </c>
      <c r="I135" s="10">
        <f>SUM(I136:I137)</f>
        <v>115722212</v>
      </c>
      <c r="J135" s="11" t="s">
        <v>1</v>
      </c>
    </row>
    <row r="136" spans="2:10" ht="15" customHeight="1">
      <c r="B136" s="14"/>
      <c r="C136" s="12"/>
      <c r="D136" s="12"/>
      <c r="E136" s="12" t="s">
        <v>261</v>
      </c>
      <c r="F136" s="26"/>
      <c r="G136" s="10">
        <v>79500000</v>
      </c>
      <c r="H136" s="11"/>
      <c r="I136" s="10">
        <v>88500000</v>
      </c>
      <c r="J136" s="11"/>
    </row>
    <row r="137" spans="2:10" ht="15" customHeight="1">
      <c r="B137" s="14"/>
      <c r="C137" s="12"/>
      <c r="D137" s="12"/>
      <c r="E137" s="12" t="s">
        <v>262</v>
      </c>
      <c r="F137" s="26"/>
      <c r="G137" s="10">
        <v>47499994</v>
      </c>
      <c r="H137" s="11"/>
      <c r="I137" s="10">
        <v>27222212</v>
      </c>
      <c r="J137" s="11"/>
    </row>
    <row r="138" spans="2:10" ht="15" customHeight="1">
      <c r="B138" s="14"/>
      <c r="C138" s="12"/>
      <c r="D138" s="12" t="s">
        <v>33</v>
      </c>
      <c r="E138" s="12"/>
      <c r="F138" s="26"/>
      <c r="G138" s="15">
        <v>295597</v>
      </c>
      <c r="H138" s="11"/>
      <c r="I138" s="15">
        <v>45769</v>
      </c>
      <c r="J138" s="11"/>
    </row>
    <row r="139" spans="2:10" ht="15" customHeight="1">
      <c r="B139" s="14"/>
      <c r="C139" s="12" t="s">
        <v>206</v>
      </c>
      <c r="D139" s="12"/>
      <c r="E139" s="12"/>
      <c r="F139" s="26"/>
      <c r="G139" s="15"/>
      <c r="H139" s="11">
        <v>2000000000</v>
      </c>
      <c r="I139" s="15"/>
      <c r="J139" s="11"/>
    </row>
    <row r="140" spans="2:10" ht="15" customHeight="1">
      <c r="B140" s="14"/>
      <c r="C140" s="12" t="s">
        <v>204</v>
      </c>
      <c r="D140" s="12"/>
      <c r="E140" s="12"/>
      <c r="F140" s="26"/>
      <c r="G140" s="10"/>
      <c r="H140" s="11">
        <v>15704785482</v>
      </c>
      <c r="I140" s="10">
        <v>0</v>
      </c>
      <c r="J140" s="11">
        <v>15704785482</v>
      </c>
    </row>
    <row r="141" spans="2:10" ht="15" customHeight="1">
      <c r="B141" s="14"/>
      <c r="C141" s="12" t="s">
        <v>263</v>
      </c>
      <c r="D141" s="12"/>
      <c r="E141" s="12"/>
      <c r="F141" s="26"/>
      <c r="G141" s="10"/>
      <c r="H141" s="11">
        <v>532488745</v>
      </c>
      <c r="I141" s="10"/>
      <c r="J141" s="11"/>
    </row>
    <row r="142" spans="2:10" ht="15" customHeight="1">
      <c r="B142" s="14"/>
      <c r="C142" s="12" t="s">
        <v>264</v>
      </c>
      <c r="D142" s="12"/>
      <c r="E142" s="12"/>
      <c r="F142" s="26"/>
      <c r="G142" s="10"/>
      <c r="H142" s="11">
        <v>82388000000</v>
      </c>
      <c r="I142" s="10">
        <v>0</v>
      </c>
      <c r="J142" s="11">
        <v>37152000000</v>
      </c>
    </row>
    <row r="143" spans="2:10" ht="15" customHeight="1">
      <c r="B143" s="14"/>
      <c r="C143" s="12" t="s">
        <v>490</v>
      </c>
      <c r="D143" s="12"/>
      <c r="E143" s="12"/>
      <c r="F143" s="26"/>
      <c r="G143" s="10"/>
      <c r="H143" s="11">
        <v>-854113410</v>
      </c>
      <c r="I143" s="10"/>
      <c r="J143" s="11"/>
    </row>
    <row r="144" spans="2:10" ht="15" customHeight="1">
      <c r="B144" s="14"/>
      <c r="C144" s="12" t="s">
        <v>205</v>
      </c>
      <c r="D144" s="12"/>
      <c r="E144" s="12"/>
      <c r="F144" s="26"/>
      <c r="G144" s="10" t="s">
        <v>1</v>
      </c>
      <c r="H144" s="11">
        <f>SUM(G145:G149)</f>
        <v>-15728890667</v>
      </c>
      <c r="I144" s="10" t="s">
        <v>1</v>
      </c>
      <c r="J144" s="11">
        <f>SUM(I145:I149)</f>
        <v>-13819609476</v>
      </c>
    </row>
    <row r="145" spans="2:10" ht="15" customHeight="1">
      <c r="B145" s="14"/>
      <c r="C145" s="12"/>
      <c r="D145" s="12" t="s">
        <v>265</v>
      </c>
      <c r="E145" s="12"/>
      <c r="F145" s="26"/>
      <c r="G145" s="10">
        <v>-1564346</v>
      </c>
      <c r="H145" s="11"/>
      <c r="I145" s="10"/>
      <c r="J145" s="11"/>
    </row>
    <row r="146" spans="2:10" ht="15" customHeight="1">
      <c r="B146" s="14"/>
      <c r="C146" s="12"/>
      <c r="D146" s="12" t="s">
        <v>489</v>
      </c>
      <c r="E146" s="12"/>
      <c r="F146" s="26"/>
      <c r="G146" s="10">
        <v>-36383719</v>
      </c>
      <c r="H146" s="11"/>
      <c r="I146" s="10"/>
      <c r="J146" s="11"/>
    </row>
    <row r="147" spans="2:10" ht="15" customHeight="1">
      <c r="B147" s="14"/>
      <c r="C147" s="12"/>
      <c r="D147" s="12" t="s">
        <v>486</v>
      </c>
      <c r="E147" s="12"/>
      <c r="F147" s="26"/>
      <c r="G147" s="10">
        <v>-13819609476</v>
      </c>
      <c r="H147" s="11"/>
      <c r="I147" s="10">
        <v>-13819609476</v>
      </c>
      <c r="J147" s="11"/>
    </row>
    <row r="148" spans="2:10" ht="15" customHeight="1">
      <c r="B148" s="14"/>
      <c r="C148" s="12"/>
      <c r="D148" s="12" t="s">
        <v>487</v>
      </c>
      <c r="E148" s="12"/>
      <c r="F148" s="26"/>
      <c r="G148" s="10">
        <v>-399366559</v>
      </c>
      <c r="H148" s="11"/>
      <c r="I148" s="10"/>
      <c r="J148" s="11"/>
    </row>
    <row r="149" spans="2:10" ht="15" customHeight="1">
      <c r="B149" s="14"/>
      <c r="C149" s="12"/>
      <c r="D149" s="12" t="s">
        <v>488</v>
      </c>
      <c r="E149" s="12"/>
      <c r="F149" s="26"/>
      <c r="G149" s="10">
        <v>-1471966567</v>
      </c>
      <c r="H149" s="11"/>
      <c r="I149" s="10"/>
      <c r="J149" s="11"/>
    </row>
    <row r="150" spans="2:10" ht="15" customHeight="1">
      <c r="B150" s="14" t="s">
        <v>446</v>
      </c>
      <c r="C150" s="12"/>
      <c r="D150" s="12"/>
      <c r="E150" s="12"/>
      <c r="F150" s="26"/>
      <c r="G150" s="10" t="s">
        <v>1</v>
      </c>
      <c r="H150" s="11">
        <f>H151+H154</f>
        <v>3352753051</v>
      </c>
      <c r="I150" s="10" t="s">
        <v>1</v>
      </c>
      <c r="J150" s="11">
        <f>J151+J154</f>
        <v>2870402861</v>
      </c>
    </row>
    <row r="151" spans="2:10" ht="15" customHeight="1">
      <c r="B151" s="14"/>
      <c r="C151" s="12" t="s">
        <v>34</v>
      </c>
      <c r="D151" s="12"/>
      <c r="E151" s="12"/>
      <c r="F151" s="26"/>
      <c r="G151" s="10"/>
      <c r="H151" s="11">
        <f>SUM(G152:G153)</f>
        <v>25201525048</v>
      </c>
      <c r="I151" s="10"/>
      <c r="J151" s="11">
        <f>SUM(I152:I153)</f>
        <v>24444631521</v>
      </c>
    </row>
    <row r="152" spans="2:10" ht="15" customHeight="1">
      <c r="B152" s="14"/>
      <c r="C152" s="12"/>
      <c r="D152" s="12" t="s">
        <v>35</v>
      </c>
      <c r="E152" s="12"/>
      <c r="F152" s="26"/>
      <c r="G152" s="10">
        <v>1279967413</v>
      </c>
      <c r="H152" s="11"/>
      <c r="I152" s="10">
        <v>901048866</v>
      </c>
      <c r="J152" s="11"/>
    </row>
    <row r="153" spans="2:10" ht="15" customHeight="1">
      <c r="B153" s="14"/>
      <c r="C153" s="12"/>
      <c r="D153" s="12" t="s">
        <v>36</v>
      </c>
      <c r="E153" s="12"/>
      <c r="F153" s="26"/>
      <c r="G153" s="10">
        <v>23921557635</v>
      </c>
      <c r="H153" s="11"/>
      <c r="I153" s="10">
        <v>23543582655</v>
      </c>
      <c r="J153" s="11"/>
    </row>
    <row r="154" spans="2:10" ht="15" customHeight="1">
      <c r="B154" s="14"/>
      <c r="C154" s="12" t="s">
        <v>266</v>
      </c>
      <c r="E154" s="12"/>
      <c r="F154" s="26"/>
      <c r="G154" s="10"/>
      <c r="H154" s="11">
        <f>SUM(G155:G156)</f>
        <v>-21848771997</v>
      </c>
      <c r="I154" s="10"/>
      <c r="J154" s="11">
        <f>SUM(I155:I156)</f>
        <v>-21574228660</v>
      </c>
    </row>
    <row r="155" spans="2:10" ht="15" customHeight="1">
      <c r="B155" s="14"/>
      <c r="C155" s="12"/>
      <c r="D155" s="12" t="s">
        <v>37</v>
      </c>
      <c r="F155" s="26"/>
      <c r="G155" s="10">
        <v>-389497236</v>
      </c>
      <c r="H155" s="11"/>
      <c r="I155" s="10">
        <v>-567482869</v>
      </c>
      <c r="J155" s="11"/>
    </row>
    <row r="156" spans="2:10" ht="15" customHeight="1">
      <c r="B156" s="14"/>
      <c r="C156" s="12"/>
      <c r="D156" s="12" t="s">
        <v>38</v>
      </c>
      <c r="F156" s="26"/>
      <c r="G156" s="10">
        <v>-21459274761</v>
      </c>
      <c r="H156" s="11"/>
      <c r="I156" s="10">
        <v>-21006745791</v>
      </c>
      <c r="J156" s="11"/>
    </row>
    <row r="157" spans="2:10" ht="15" customHeight="1">
      <c r="B157" s="14" t="s">
        <v>447</v>
      </c>
      <c r="C157" s="12"/>
      <c r="D157" s="12"/>
      <c r="E157" s="12"/>
      <c r="F157" s="26"/>
      <c r="G157" s="10" t="s">
        <v>1</v>
      </c>
      <c r="H157" s="11">
        <f>SUM(H158)</f>
        <v>11710905454</v>
      </c>
      <c r="I157" s="10" t="s">
        <v>1</v>
      </c>
      <c r="J157" s="11">
        <f>SUM(J158)</f>
        <v>11189145300</v>
      </c>
    </row>
    <row r="158" spans="2:10" ht="15" customHeight="1">
      <c r="B158" s="14"/>
      <c r="C158" s="12" t="s">
        <v>39</v>
      </c>
      <c r="D158" s="12"/>
      <c r="E158" s="12"/>
      <c r="F158" s="26"/>
      <c r="G158" s="10" t="s">
        <v>1</v>
      </c>
      <c r="H158" s="11">
        <f>SUM(G159:G163)</f>
        <v>11710905454</v>
      </c>
      <c r="I158" s="10" t="s">
        <v>1</v>
      </c>
      <c r="J158" s="11">
        <f>SUM(I159:I163)</f>
        <v>11189145300</v>
      </c>
    </row>
    <row r="159" spans="2:10" ht="15" customHeight="1">
      <c r="B159" s="14"/>
      <c r="C159" s="12"/>
      <c r="D159" s="12" t="s">
        <v>40</v>
      </c>
      <c r="E159" s="12"/>
      <c r="F159" s="26"/>
      <c r="G159" s="10">
        <v>3067837790</v>
      </c>
      <c r="H159" s="11"/>
      <c r="I159" s="10">
        <v>3023837790</v>
      </c>
      <c r="J159" s="11"/>
    </row>
    <row r="160" spans="2:10" ht="15" customHeight="1">
      <c r="B160" s="14"/>
      <c r="C160" s="12"/>
      <c r="D160" s="12" t="s">
        <v>41</v>
      </c>
      <c r="E160" s="12"/>
      <c r="F160" s="26"/>
      <c r="G160" s="10">
        <v>418798220</v>
      </c>
      <c r="H160" s="11"/>
      <c r="I160" s="10">
        <v>418798220</v>
      </c>
      <c r="J160" s="11"/>
    </row>
    <row r="161" spans="1:10" ht="15" customHeight="1">
      <c r="B161" s="14"/>
      <c r="C161" s="12"/>
      <c r="D161" s="12" t="s">
        <v>42</v>
      </c>
      <c r="E161" s="12"/>
      <c r="F161" s="26"/>
      <c r="G161" s="10">
        <v>4567837152</v>
      </c>
      <c r="H161" s="11"/>
      <c r="I161" s="10">
        <v>4090076998</v>
      </c>
      <c r="J161" s="11"/>
    </row>
    <row r="162" spans="1:10" ht="15" customHeight="1">
      <c r="B162" s="14"/>
      <c r="C162" s="12"/>
      <c r="D162" s="12" t="s">
        <v>43</v>
      </c>
      <c r="E162" s="12"/>
      <c r="F162" s="26"/>
      <c r="G162" s="10">
        <v>11718000</v>
      </c>
      <c r="H162" s="11"/>
      <c r="I162" s="10">
        <v>11718000</v>
      </c>
      <c r="J162" s="11"/>
    </row>
    <row r="163" spans="1:10" ht="15" customHeight="1">
      <c r="B163" s="14"/>
      <c r="C163" s="12"/>
      <c r="D163" s="12" t="s">
        <v>44</v>
      </c>
      <c r="E163" s="12"/>
      <c r="F163" s="26"/>
      <c r="G163" s="10">
        <v>3644714292</v>
      </c>
      <c r="H163" s="11"/>
      <c r="I163" s="10">
        <v>3644714292</v>
      </c>
      <c r="J163" s="11"/>
    </row>
    <row r="164" spans="1:10" ht="15" customHeight="1">
      <c r="B164" s="14" t="s">
        <v>448</v>
      </c>
      <c r="C164" s="12"/>
      <c r="D164" s="12"/>
      <c r="E164" s="12"/>
      <c r="F164" s="26"/>
      <c r="G164" s="10" t="s">
        <v>1</v>
      </c>
      <c r="H164" s="11">
        <f>SUM(H165,H184,H201,H203,H206,H209)</f>
        <v>1275237976144</v>
      </c>
      <c r="I164" s="10" t="s">
        <v>1</v>
      </c>
      <c r="J164" s="11">
        <f>SUM(J165,J184,J201,J203,J206,J209)</f>
        <v>602767921143</v>
      </c>
    </row>
    <row r="165" spans="1:10" ht="15" customHeight="1">
      <c r="B165" s="14"/>
      <c r="C165" s="12" t="s">
        <v>45</v>
      </c>
      <c r="D165" s="12"/>
      <c r="E165" s="12"/>
      <c r="F165" s="26"/>
      <c r="G165" s="10" t="s">
        <v>1</v>
      </c>
      <c r="H165" s="11">
        <f>SUM(G166,G174,G179,G182,G183)</f>
        <v>1264555440996</v>
      </c>
      <c r="I165" s="10" t="s">
        <v>1</v>
      </c>
      <c r="J165" s="11">
        <f>SUM(I166,I174,I179,I182,I183)</f>
        <v>594450605656</v>
      </c>
    </row>
    <row r="166" spans="1:10" ht="15" customHeight="1">
      <c r="B166" s="14"/>
      <c r="C166" s="12"/>
      <c r="D166" s="12" t="s">
        <v>46</v>
      </c>
      <c r="E166" s="12"/>
      <c r="F166" s="26"/>
      <c r="G166" s="10">
        <f>SUM(G167:G169,G172:G173)</f>
        <v>860821182532</v>
      </c>
      <c r="H166" s="11" t="s">
        <v>1</v>
      </c>
      <c r="I166" s="10">
        <f>SUM(I167:I169,I172:I173)</f>
        <v>95892159048</v>
      </c>
      <c r="J166" s="11" t="s">
        <v>1</v>
      </c>
    </row>
    <row r="167" spans="1:10" ht="15" customHeight="1">
      <c r="B167" s="14"/>
      <c r="C167" s="12"/>
      <c r="D167" s="12"/>
      <c r="E167" s="12" t="s">
        <v>47</v>
      </c>
      <c r="F167" s="26"/>
      <c r="G167" s="10">
        <v>80808662442</v>
      </c>
      <c r="H167" s="11"/>
      <c r="I167" s="10">
        <v>86403945248</v>
      </c>
      <c r="J167" s="11"/>
    </row>
    <row r="168" spans="1:10" ht="15" customHeight="1">
      <c r="B168" s="14"/>
      <c r="C168" s="12"/>
      <c r="D168" s="12"/>
      <c r="E168" s="12" t="s">
        <v>48</v>
      </c>
      <c r="F168" s="26"/>
      <c r="G168" s="10">
        <v>747627875000</v>
      </c>
      <c r="H168" s="11"/>
      <c r="I168" s="10"/>
      <c r="J168" s="11"/>
    </row>
    <row r="169" spans="1:10" ht="15" customHeight="1">
      <c r="B169" s="14"/>
      <c r="C169" s="12"/>
      <c r="D169" s="12"/>
      <c r="E169" s="12" t="s">
        <v>49</v>
      </c>
      <c r="F169" s="26"/>
      <c r="G169" s="10">
        <f>SUM(G170:G171)</f>
        <v>12190840090</v>
      </c>
      <c r="H169" s="11" t="s">
        <v>1</v>
      </c>
      <c r="I169" s="10">
        <f>SUM(I170:I171)</f>
        <v>5202668800</v>
      </c>
      <c r="J169" s="11" t="s">
        <v>1</v>
      </c>
    </row>
    <row r="170" spans="1:10" ht="15" customHeight="1">
      <c r="B170" s="14"/>
      <c r="C170" s="12"/>
      <c r="D170" s="12"/>
      <c r="E170" s="12"/>
      <c r="F170" s="26" t="s">
        <v>50</v>
      </c>
      <c r="G170" s="10">
        <v>11987176000</v>
      </c>
      <c r="H170" s="11"/>
      <c r="I170" s="10">
        <v>5202668800</v>
      </c>
      <c r="J170" s="11"/>
    </row>
    <row r="171" spans="1:10" ht="15" customHeight="1">
      <c r="A171" s="36"/>
      <c r="B171" s="14"/>
      <c r="C171" s="12"/>
      <c r="D171" s="12"/>
      <c r="E171" s="12"/>
      <c r="F171" s="26" t="s">
        <v>51</v>
      </c>
      <c r="G171" s="10">
        <v>203664090</v>
      </c>
      <c r="H171" s="11"/>
      <c r="I171" s="10"/>
      <c r="J171" s="11"/>
    </row>
    <row r="172" spans="1:10" ht="15" customHeight="1">
      <c r="A172" s="36"/>
      <c r="B172" s="14"/>
      <c r="C172" s="12"/>
      <c r="D172" s="12"/>
      <c r="E172" s="12" t="s">
        <v>227</v>
      </c>
      <c r="F172" s="26"/>
      <c r="G172" s="10">
        <v>20193260000</v>
      </c>
      <c r="H172" s="11"/>
      <c r="I172" s="10">
        <v>4284600000</v>
      </c>
      <c r="J172" s="11"/>
    </row>
    <row r="173" spans="1:10" ht="15" customHeight="1">
      <c r="A173" s="36"/>
      <c r="B173" s="14"/>
      <c r="C173" s="12"/>
      <c r="D173" s="12"/>
      <c r="E173" s="12" t="s">
        <v>228</v>
      </c>
      <c r="F173" s="26"/>
      <c r="G173" s="10">
        <v>545000</v>
      </c>
      <c r="H173" s="11"/>
      <c r="I173" s="10">
        <v>945000</v>
      </c>
      <c r="J173" s="11"/>
    </row>
    <row r="174" spans="1:10" ht="15" customHeight="1">
      <c r="B174" s="14"/>
      <c r="C174" s="12"/>
      <c r="D174" s="12" t="s">
        <v>52</v>
      </c>
      <c r="E174" s="12"/>
      <c r="F174" s="26"/>
      <c r="G174" s="10">
        <f>SUM(G175:G176)</f>
        <v>2814837361</v>
      </c>
      <c r="H174" s="11" t="s">
        <v>1</v>
      </c>
      <c r="I174" s="10">
        <f>SUM(I175:I176)</f>
        <v>3167625924</v>
      </c>
      <c r="J174" s="11" t="s">
        <v>1</v>
      </c>
    </row>
    <row r="175" spans="1:10" ht="15" customHeight="1">
      <c r="B175" s="14"/>
      <c r="C175" s="12"/>
      <c r="D175" s="12"/>
      <c r="E175" s="12" t="s">
        <v>47</v>
      </c>
      <c r="F175" s="26"/>
      <c r="G175" s="10">
        <v>2756059143</v>
      </c>
      <c r="H175" s="11"/>
      <c r="I175" s="10">
        <v>3143416583</v>
      </c>
      <c r="J175" s="11"/>
    </row>
    <row r="176" spans="1:10" ht="15" customHeight="1">
      <c r="B176" s="14"/>
      <c r="C176" s="12"/>
      <c r="D176" s="12"/>
      <c r="E176" s="12" t="s">
        <v>53</v>
      </c>
      <c r="F176" s="26"/>
      <c r="G176" s="10">
        <f>SUM(G177:G178)</f>
        <v>58778218</v>
      </c>
      <c r="H176" s="11" t="s">
        <v>1</v>
      </c>
      <c r="I176" s="10">
        <f>SUM(I177:I178)</f>
        <v>24209341</v>
      </c>
      <c r="J176" s="11" t="s">
        <v>1</v>
      </c>
    </row>
    <row r="177" spans="2:10" ht="15" customHeight="1">
      <c r="B177" s="14"/>
      <c r="C177" s="12"/>
      <c r="D177" s="12"/>
      <c r="E177" s="12"/>
      <c r="F177" s="26" t="s">
        <v>54</v>
      </c>
      <c r="G177" s="10">
        <v>56236773</v>
      </c>
      <c r="H177" s="11"/>
      <c r="I177" s="10">
        <v>23412628</v>
      </c>
      <c r="J177" s="11"/>
    </row>
    <row r="178" spans="2:10" ht="15" customHeight="1">
      <c r="B178" s="14"/>
      <c r="C178" s="12"/>
      <c r="D178" s="12"/>
      <c r="E178" s="12"/>
      <c r="F178" s="26" t="s">
        <v>55</v>
      </c>
      <c r="G178" s="10">
        <v>2541445</v>
      </c>
      <c r="H178" s="11"/>
      <c r="I178" s="10">
        <v>796713</v>
      </c>
      <c r="J178" s="11"/>
    </row>
    <row r="179" spans="2:10" ht="15" customHeight="1">
      <c r="B179" s="14"/>
      <c r="C179" s="12"/>
      <c r="D179" s="12" t="s">
        <v>144</v>
      </c>
      <c r="E179" s="12"/>
      <c r="F179" s="26"/>
      <c r="G179" s="15">
        <f>SUM(G180:G181)</f>
        <v>398138969076</v>
      </c>
      <c r="H179" s="11"/>
      <c r="I179" s="15">
        <f>SUM(I180:I181)</f>
        <v>492808886338</v>
      </c>
      <c r="J179" s="11"/>
    </row>
    <row r="180" spans="2:10" ht="15" customHeight="1">
      <c r="B180" s="14"/>
      <c r="C180" s="12"/>
      <c r="D180" s="12"/>
      <c r="E180" s="12" t="s">
        <v>145</v>
      </c>
      <c r="F180" s="26"/>
      <c r="G180" s="10">
        <v>393149215776</v>
      </c>
      <c r="H180" s="11"/>
      <c r="I180" s="10">
        <v>483612251998</v>
      </c>
      <c r="J180" s="11"/>
    </row>
    <row r="181" spans="2:10" ht="15" customHeight="1">
      <c r="B181" s="14"/>
      <c r="C181" s="12"/>
      <c r="D181" s="12"/>
      <c r="E181" s="12" t="s">
        <v>146</v>
      </c>
      <c r="F181" s="26"/>
      <c r="G181" s="10">
        <v>4989753300</v>
      </c>
      <c r="H181" s="11"/>
      <c r="I181" s="10">
        <v>9196634340</v>
      </c>
      <c r="J181" s="11"/>
    </row>
    <row r="182" spans="2:10" ht="15" customHeight="1">
      <c r="B182" s="14"/>
      <c r="C182" s="12"/>
      <c r="D182" s="12" t="s">
        <v>153</v>
      </c>
      <c r="E182" s="12"/>
      <c r="F182" s="26"/>
      <c r="G182" s="10">
        <v>559419178</v>
      </c>
      <c r="H182" s="11"/>
      <c r="I182" s="10">
        <v>929755717</v>
      </c>
      <c r="J182" s="11"/>
    </row>
    <row r="183" spans="2:10" ht="15" customHeight="1">
      <c r="B183" s="14"/>
      <c r="C183" s="12"/>
      <c r="D183" s="12" t="s">
        <v>147</v>
      </c>
      <c r="E183" s="12"/>
      <c r="F183" s="26"/>
      <c r="G183" s="10">
        <v>2221032849</v>
      </c>
      <c r="H183" s="11"/>
      <c r="I183" s="10">
        <v>1652178629</v>
      </c>
      <c r="J183" s="11" t="s">
        <v>1</v>
      </c>
    </row>
    <row r="184" spans="2:10" ht="15" customHeight="1">
      <c r="B184" s="14"/>
      <c r="C184" s="12" t="s">
        <v>56</v>
      </c>
      <c r="D184" s="12"/>
      <c r="E184" s="12"/>
      <c r="F184" s="26"/>
      <c r="G184" s="10" t="s">
        <v>1</v>
      </c>
      <c r="H184" s="11">
        <f>SUM(G185,G190,G199,G200)</f>
        <v>11920427424</v>
      </c>
      <c r="I184" s="10" t="s">
        <v>1</v>
      </c>
      <c r="J184" s="11">
        <f>SUM(I185,I190,I199,I200)</f>
        <v>10124691001</v>
      </c>
    </row>
    <row r="185" spans="2:10" ht="15" customHeight="1">
      <c r="B185" s="14"/>
      <c r="C185" s="12"/>
      <c r="D185" s="12" t="s">
        <v>57</v>
      </c>
      <c r="E185" s="12"/>
      <c r="F185" s="26"/>
      <c r="G185" s="10">
        <f>SUM(G186:G189)</f>
        <v>1007436328</v>
      </c>
      <c r="H185" s="11" t="s">
        <v>1</v>
      </c>
      <c r="I185" s="10">
        <f>SUM(I186:I189)</f>
        <v>860805444</v>
      </c>
      <c r="J185" s="11" t="s">
        <v>1</v>
      </c>
    </row>
    <row r="186" spans="2:10" ht="15" customHeight="1">
      <c r="B186" s="14"/>
      <c r="C186" s="12"/>
      <c r="D186" s="12"/>
      <c r="E186" s="12" t="s">
        <v>58</v>
      </c>
      <c r="F186" s="26"/>
      <c r="G186" s="10">
        <v>861298246</v>
      </c>
      <c r="H186" s="11"/>
      <c r="I186" s="10">
        <v>803669180</v>
      </c>
      <c r="J186" s="11"/>
    </row>
    <row r="187" spans="2:10" ht="15" customHeight="1">
      <c r="B187" s="14"/>
      <c r="C187" s="12"/>
      <c r="D187" s="12"/>
      <c r="E187" s="12" t="s">
        <v>59</v>
      </c>
      <c r="F187" s="26"/>
      <c r="G187" s="10"/>
      <c r="H187" s="11"/>
      <c r="I187" s="10"/>
      <c r="J187" s="11"/>
    </row>
    <row r="188" spans="2:10" ht="15" customHeight="1">
      <c r="B188" s="14"/>
      <c r="C188" s="12"/>
      <c r="D188" s="12"/>
      <c r="E188" s="12" t="s">
        <v>60</v>
      </c>
      <c r="F188" s="26"/>
      <c r="G188" s="10">
        <v>20137010</v>
      </c>
      <c r="H188" s="11"/>
      <c r="I188" s="10">
        <v>20951580</v>
      </c>
      <c r="J188" s="11"/>
    </row>
    <row r="189" spans="2:10" ht="15" customHeight="1">
      <c r="B189" s="14"/>
      <c r="C189" s="12"/>
      <c r="D189" s="12"/>
      <c r="E189" s="12" t="s">
        <v>182</v>
      </c>
      <c r="F189" s="26"/>
      <c r="G189" s="10">
        <v>126001072</v>
      </c>
      <c r="H189" s="11"/>
      <c r="I189" s="10">
        <v>36184684</v>
      </c>
      <c r="J189" s="11"/>
    </row>
    <row r="190" spans="2:10" ht="15" customHeight="1">
      <c r="B190" s="14"/>
      <c r="C190" s="12"/>
      <c r="D190" s="12" t="s">
        <v>61</v>
      </c>
      <c r="E190" s="12"/>
      <c r="F190" s="26"/>
      <c r="G190" s="10">
        <f>SUM(G191:G196)</f>
        <v>6142332722</v>
      </c>
      <c r="H190" s="11" t="s">
        <v>1</v>
      </c>
      <c r="I190" s="10">
        <f>SUM(I191:I196)</f>
        <v>5019000403</v>
      </c>
      <c r="J190" s="11" t="s">
        <v>1</v>
      </c>
    </row>
    <row r="191" spans="2:10" ht="15" customHeight="1">
      <c r="B191" s="14"/>
      <c r="C191" s="12"/>
      <c r="D191" s="12"/>
      <c r="E191" s="12" t="s">
        <v>62</v>
      </c>
      <c r="F191" s="26"/>
      <c r="G191" s="10">
        <v>1469028804</v>
      </c>
      <c r="H191" s="11"/>
      <c r="I191" s="10">
        <v>1424627733</v>
      </c>
      <c r="J191" s="11"/>
    </row>
    <row r="192" spans="2:10" ht="15" customHeight="1">
      <c r="B192" s="14"/>
      <c r="C192" s="12"/>
      <c r="D192" s="12"/>
      <c r="E192" s="12" t="s">
        <v>63</v>
      </c>
      <c r="F192" s="26"/>
      <c r="G192" s="10">
        <v>4078986671</v>
      </c>
      <c r="H192" s="11"/>
      <c r="I192" s="10">
        <v>2854573464</v>
      </c>
      <c r="J192" s="11"/>
    </row>
    <row r="193" spans="1:10" ht="15" customHeight="1">
      <c r="B193" s="14"/>
      <c r="C193" s="12"/>
      <c r="D193" s="12"/>
      <c r="E193" s="12" t="s">
        <v>199</v>
      </c>
      <c r="F193" s="26"/>
      <c r="G193" s="10"/>
      <c r="H193" s="11"/>
      <c r="I193" s="10"/>
      <c r="J193" s="11"/>
    </row>
    <row r="194" spans="1:10" ht="15" customHeight="1">
      <c r="B194" s="14"/>
      <c r="C194" s="12"/>
      <c r="D194" s="12"/>
      <c r="E194" s="12" t="s">
        <v>200</v>
      </c>
      <c r="F194" s="26"/>
      <c r="G194" s="10">
        <v>86904110</v>
      </c>
      <c r="H194" s="11"/>
      <c r="I194" s="10">
        <v>239326027</v>
      </c>
      <c r="J194" s="11"/>
    </row>
    <row r="195" spans="1:10" ht="15" customHeight="1">
      <c r="B195" s="14"/>
      <c r="C195" s="12"/>
      <c r="D195" s="12"/>
      <c r="E195" s="12" t="s">
        <v>267</v>
      </c>
      <c r="F195" s="26"/>
      <c r="G195" s="10">
        <v>5808218</v>
      </c>
      <c r="H195" s="11"/>
      <c r="I195" s="10">
        <v>6154520</v>
      </c>
      <c r="J195" s="11"/>
    </row>
    <row r="196" spans="1:10" ht="15" customHeight="1">
      <c r="B196" s="14"/>
      <c r="C196" s="12"/>
      <c r="D196" s="12"/>
      <c r="E196" s="12" t="s">
        <v>268</v>
      </c>
      <c r="F196" s="26"/>
      <c r="G196" s="10">
        <f>SUM(G197:G198)</f>
        <v>501604919</v>
      </c>
      <c r="H196" s="11"/>
      <c r="I196" s="10">
        <f>SUM(I197:I198)</f>
        <v>494318659</v>
      </c>
      <c r="J196" s="11"/>
    </row>
    <row r="197" spans="1:10" ht="15" customHeight="1">
      <c r="B197" s="14"/>
      <c r="C197" s="12"/>
      <c r="D197" s="12"/>
      <c r="E197" s="12"/>
      <c r="F197" s="26" t="s">
        <v>64</v>
      </c>
      <c r="G197" s="10">
        <v>500877496</v>
      </c>
      <c r="H197" s="11"/>
      <c r="I197" s="10">
        <v>492762710</v>
      </c>
      <c r="J197" s="11"/>
    </row>
    <row r="198" spans="1:10" ht="15" customHeight="1">
      <c r="A198" s="32"/>
      <c r="B198" s="14"/>
      <c r="C198" s="12"/>
      <c r="D198" s="12"/>
      <c r="E198" s="12"/>
      <c r="F198" s="26" t="s">
        <v>65</v>
      </c>
      <c r="G198" s="10">
        <v>727423</v>
      </c>
      <c r="H198" s="11"/>
      <c r="I198" s="10">
        <v>1555949</v>
      </c>
      <c r="J198" s="11"/>
    </row>
    <row r="199" spans="1:10" ht="15" customHeight="1">
      <c r="B199" s="14"/>
      <c r="C199" s="12"/>
      <c r="D199" s="12" t="s">
        <v>126</v>
      </c>
      <c r="E199" s="12"/>
      <c r="F199" s="26"/>
      <c r="G199" s="10"/>
      <c r="H199" s="11"/>
      <c r="I199" s="10"/>
      <c r="J199" s="11"/>
    </row>
    <row r="200" spans="1:10" ht="15" customHeight="1">
      <c r="B200" s="14"/>
      <c r="C200" s="12"/>
      <c r="D200" s="12" t="s">
        <v>127</v>
      </c>
      <c r="E200" s="12"/>
      <c r="F200" s="26"/>
      <c r="G200" s="10">
        <v>4770658374</v>
      </c>
      <c r="H200" s="11"/>
      <c r="I200" s="10">
        <v>4244885154</v>
      </c>
      <c r="J200" s="11"/>
    </row>
    <row r="201" spans="1:10" ht="15" customHeight="1">
      <c r="B201" s="14"/>
      <c r="C201" s="12" t="s">
        <v>163</v>
      </c>
      <c r="D201" s="12"/>
      <c r="E201" s="12"/>
      <c r="F201" s="26"/>
      <c r="G201" s="10" t="s">
        <v>1</v>
      </c>
      <c r="H201" s="11">
        <f>SUM(G202:G202)</f>
        <v>2329253518</v>
      </c>
      <c r="I201" s="10" t="s">
        <v>1</v>
      </c>
      <c r="J201" s="11">
        <f>SUM(I202:I202)</f>
        <v>2273439518</v>
      </c>
    </row>
    <row r="202" spans="1:10" ht="15" customHeight="1">
      <c r="B202" s="14"/>
      <c r="C202" s="12"/>
      <c r="D202" s="12" t="s">
        <v>70</v>
      </c>
      <c r="E202" s="12"/>
      <c r="F202" s="26"/>
      <c r="G202" s="10">
        <v>2329253518</v>
      </c>
      <c r="H202" s="11"/>
      <c r="I202" s="10">
        <v>2273439518</v>
      </c>
      <c r="J202" s="11"/>
    </row>
    <row r="203" spans="1:10" ht="15" customHeight="1">
      <c r="B203" s="14"/>
      <c r="C203" s="12" t="s">
        <v>164</v>
      </c>
      <c r="D203" s="12"/>
      <c r="E203" s="12"/>
      <c r="F203" s="26"/>
      <c r="G203" s="10" t="s">
        <v>1</v>
      </c>
      <c r="H203" s="11">
        <f>SUM(G204:G205)</f>
        <v>357500000</v>
      </c>
      <c r="I203" s="10" t="s">
        <v>1</v>
      </c>
      <c r="J203" s="11">
        <f>SUM(I204:I205)</f>
        <v>1630000</v>
      </c>
    </row>
    <row r="204" spans="1:10" ht="15" customHeight="1">
      <c r="B204" s="14"/>
      <c r="C204" s="12"/>
      <c r="D204" s="12" t="s">
        <v>71</v>
      </c>
      <c r="E204" s="12"/>
      <c r="F204" s="26"/>
      <c r="G204" s="10">
        <v>357500000</v>
      </c>
      <c r="H204" s="11"/>
      <c r="I204" s="10">
        <v>1630000</v>
      </c>
      <c r="J204" s="11"/>
    </row>
    <row r="205" spans="1:10" ht="15" customHeight="1">
      <c r="B205" s="14"/>
      <c r="C205" s="12"/>
      <c r="D205" s="12" t="s">
        <v>72</v>
      </c>
      <c r="E205" s="12"/>
      <c r="F205" s="26"/>
      <c r="G205" s="15"/>
      <c r="H205" s="11"/>
      <c r="I205" s="15"/>
      <c r="J205" s="11"/>
    </row>
    <row r="206" spans="1:10" ht="15" customHeight="1">
      <c r="B206" s="14"/>
      <c r="C206" s="12" t="s">
        <v>165</v>
      </c>
      <c r="D206" s="12"/>
      <c r="E206" s="12"/>
      <c r="F206" s="26"/>
      <c r="G206" s="10" t="s">
        <v>1</v>
      </c>
      <c r="H206" s="11">
        <f>SUM(G207:G208)</f>
        <v>-3851649909</v>
      </c>
      <c r="I206" s="10" t="s">
        <v>1</v>
      </c>
      <c r="J206" s="11">
        <f>SUM(I207:I208)</f>
        <v>-3993547680</v>
      </c>
    </row>
    <row r="207" spans="1:10" ht="15" customHeight="1">
      <c r="B207" s="14"/>
      <c r="C207" s="12"/>
      <c r="D207" s="12" t="s">
        <v>73</v>
      </c>
      <c r="E207" s="12"/>
      <c r="F207" s="26"/>
      <c r="G207" s="10">
        <v>-26396561</v>
      </c>
      <c r="H207" s="11"/>
      <c r="I207" s="10">
        <v>-121933111</v>
      </c>
      <c r="J207" s="11"/>
    </row>
    <row r="208" spans="1:10" ht="15" customHeight="1">
      <c r="B208" s="14"/>
      <c r="C208" s="12"/>
      <c r="D208" s="12" t="s">
        <v>74</v>
      </c>
      <c r="E208" s="12"/>
      <c r="F208" s="26"/>
      <c r="G208" s="10">
        <v>-3825253348</v>
      </c>
      <c r="H208" s="11"/>
      <c r="I208" s="10">
        <v>-3871614569</v>
      </c>
      <c r="J208" s="11"/>
    </row>
    <row r="209" spans="1:10" ht="15" customHeight="1">
      <c r="B209" s="14"/>
      <c r="C209" s="12" t="s">
        <v>166</v>
      </c>
      <c r="D209" s="12"/>
      <c r="E209" s="12"/>
      <c r="F209" s="26"/>
      <c r="G209" s="10"/>
      <c r="H209" s="11">
        <v>-72995885</v>
      </c>
      <c r="I209" s="10"/>
      <c r="J209" s="11">
        <v>-88897352</v>
      </c>
    </row>
    <row r="210" spans="1:10" ht="15" customHeight="1">
      <c r="B210" s="14" t="s">
        <v>449</v>
      </c>
      <c r="C210" s="12"/>
      <c r="D210" s="12"/>
      <c r="E210" s="12"/>
      <c r="F210" s="26"/>
      <c r="G210" s="10"/>
      <c r="H210" s="11">
        <v>3031430153</v>
      </c>
      <c r="I210" s="10"/>
      <c r="J210" s="11">
        <v>3528344897</v>
      </c>
    </row>
    <row r="211" spans="1:10" ht="15" customHeight="1">
      <c r="A211" s="36"/>
      <c r="B211" s="14" t="s">
        <v>450</v>
      </c>
      <c r="C211" s="12"/>
      <c r="D211" s="12"/>
      <c r="E211" s="12"/>
      <c r="F211" s="26"/>
      <c r="G211" s="10" t="s">
        <v>1</v>
      </c>
      <c r="H211" s="11"/>
      <c r="I211" s="10" t="s">
        <v>1</v>
      </c>
      <c r="J211" s="11"/>
    </row>
    <row r="212" spans="1:10" ht="15" customHeight="1">
      <c r="B212" s="14" t="s">
        <v>451</v>
      </c>
      <c r="C212" s="12"/>
      <c r="D212" s="12"/>
      <c r="E212" s="12"/>
      <c r="F212" s="26"/>
      <c r="G212" s="10" t="s">
        <v>1</v>
      </c>
      <c r="H212" s="11">
        <f>H213+H216+H221+H223+H225</f>
        <v>27239792252</v>
      </c>
      <c r="I212" s="10" t="s">
        <v>1</v>
      </c>
      <c r="J212" s="11">
        <f>J213+J216+J221+J223+J225</f>
        <v>5413757016</v>
      </c>
    </row>
    <row r="213" spans="1:10" ht="15" customHeight="1">
      <c r="B213" s="14"/>
      <c r="C213" s="12" t="s">
        <v>167</v>
      </c>
      <c r="D213" s="12"/>
      <c r="E213" s="12"/>
      <c r="F213" s="26"/>
      <c r="G213" s="10" t="s">
        <v>1</v>
      </c>
      <c r="H213" s="11">
        <f>SUM(G214:G215)</f>
        <v>3190132427</v>
      </c>
      <c r="I213" s="10" t="s">
        <v>1</v>
      </c>
      <c r="J213" s="11">
        <f>SUM(I214:I215)</f>
        <v>1450939653</v>
      </c>
    </row>
    <row r="214" spans="1:10" ht="15" customHeight="1">
      <c r="B214" s="14"/>
      <c r="C214" s="12"/>
      <c r="D214" s="12" t="s">
        <v>66</v>
      </c>
      <c r="E214" s="12"/>
      <c r="F214" s="26"/>
      <c r="G214" s="10">
        <v>2702541726</v>
      </c>
      <c r="H214" s="11"/>
      <c r="I214" s="10">
        <v>904460823</v>
      </c>
      <c r="J214" s="11"/>
    </row>
    <row r="215" spans="1:10" ht="15" customHeight="1">
      <c r="B215" s="14"/>
      <c r="C215" s="12"/>
      <c r="D215" s="12" t="s">
        <v>67</v>
      </c>
      <c r="E215" s="12"/>
      <c r="F215" s="26"/>
      <c r="G215" s="10">
        <v>487590701</v>
      </c>
      <c r="H215" s="11"/>
      <c r="I215" s="10">
        <v>546478830</v>
      </c>
      <c r="J215" s="11"/>
    </row>
    <row r="216" spans="1:10" ht="15" customHeight="1">
      <c r="B216" s="14"/>
      <c r="C216" s="12" t="s">
        <v>168</v>
      </c>
      <c r="D216" s="12"/>
      <c r="E216" s="12"/>
      <c r="F216" s="26"/>
      <c r="G216" s="10" t="s">
        <v>1</v>
      </c>
      <c r="H216" s="11">
        <f>SUM(G217:G220)</f>
        <v>2808419825</v>
      </c>
      <c r="I216" s="10" t="s">
        <v>1</v>
      </c>
      <c r="J216" s="11">
        <f>SUM(I217:I220)</f>
        <v>1808266770</v>
      </c>
    </row>
    <row r="217" spans="1:10" ht="15" customHeight="1">
      <c r="B217" s="14"/>
      <c r="C217" s="12"/>
      <c r="D217" s="12" t="s">
        <v>68</v>
      </c>
      <c r="E217" s="12"/>
      <c r="F217" s="26"/>
      <c r="G217" s="10">
        <v>1892841094</v>
      </c>
      <c r="H217" s="11"/>
      <c r="I217" s="10">
        <v>1178380828</v>
      </c>
      <c r="J217" s="11"/>
    </row>
    <row r="218" spans="1:10" ht="15" customHeight="1">
      <c r="B218" s="14"/>
      <c r="C218" s="12"/>
      <c r="D218" s="12" t="s">
        <v>69</v>
      </c>
      <c r="E218" s="12"/>
      <c r="F218" s="26"/>
      <c r="G218" s="10">
        <v>228588438</v>
      </c>
      <c r="H218" s="11"/>
      <c r="I218" s="10">
        <v>98839095</v>
      </c>
      <c r="J218" s="11"/>
    </row>
    <row r="219" spans="1:10" ht="15" customHeight="1">
      <c r="B219" s="14"/>
      <c r="C219" s="12"/>
      <c r="D219" s="12" t="s">
        <v>161</v>
      </c>
      <c r="E219" s="12"/>
      <c r="F219" s="26"/>
      <c r="G219" s="10"/>
      <c r="H219" s="11"/>
      <c r="I219" s="10"/>
      <c r="J219" s="11"/>
    </row>
    <row r="220" spans="1:10" ht="15" customHeight="1">
      <c r="B220" s="14"/>
      <c r="C220" s="12"/>
      <c r="D220" s="12" t="s">
        <v>162</v>
      </c>
      <c r="E220" s="12"/>
      <c r="F220" s="26"/>
      <c r="G220" s="10">
        <v>686990293</v>
      </c>
      <c r="H220" s="11"/>
      <c r="I220" s="10">
        <v>531046847</v>
      </c>
      <c r="J220" s="11"/>
    </row>
    <row r="221" spans="1:10" ht="15" customHeight="1">
      <c r="B221" s="14"/>
      <c r="C221" s="12" t="s">
        <v>208</v>
      </c>
      <c r="D221" s="12"/>
      <c r="E221" s="12"/>
      <c r="F221" s="26"/>
      <c r="G221" s="10"/>
      <c r="H221" s="11">
        <f>SUM(G222)</f>
        <v>0</v>
      </c>
      <c r="I221" s="10"/>
      <c r="J221" s="11">
        <f>SUM(I222)</f>
        <v>6510593</v>
      </c>
    </row>
    <row r="222" spans="1:10" ht="15" customHeight="1">
      <c r="B222" s="14"/>
      <c r="C222" s="12"/>
      <c r="D222" s="12" t="s">
        <v>209</v>
      </c>
      <c r="E222" s="12"/>
      <c r="F222" s="26"/>
      <c r="G222" s="10"/>
      <c r="H222" s="11"/>
      <c r="I222" s="10">
        <v>6510593</v>
      </c>
      <c r="J222" s="11"/>
    </row>
    <row r="223" spans="1:10" ht="15" customHeight="1">
      <c r="B223" s="14"/>
      <c r="C223" s="12" t="s">
        <v>215</v>
      </c>
      <c r="D223" s="12"/>
      <c r="E223" s="12"/>
      <c r="F223" s="26"/>
      <c r="G223" s="10"/>
      <c r="H223" s="11">
        <f>SUM(G224)</f>
        <v>21238740000</v>
      </c>
      <c r="I223" s="10"/>
      <c r="J223" s="11">
        <f>SUM(I224)</f>
        <v>2145540000</v>
      </c>
    </row>
    <row r="224" spans="1:10" ht="15" customHeight="1">
      <c r="B224" s="14"/>
      <c r="C224" s="12"/>
      <c r="D224" s="12" t="s">
        <v>211</v>
      </c>
      <c r="E224" s="12"/>
      <c r="F224" s="26"/>
      <c r="G224" s="10">
        <v>21238740000</v>
      </c>
      <c r="H224" s="11"/>
      <c r="I224" s="10">
        <v>2145540000</v>
      </c>
      <c r="J224" s="11"/>
    </row>
    <row r="225" spans="2:10" ht="15" customHeight="1">
      <c r="B225" s="14"/>
      <c r="C225" s="12" t="s">
        <v>210</v>
      </c>
      <c r="D225" s="12"/>
      <c r="E225" s="12"/>
      <c r="F225" s="26"/>
      <c r="G225" s="10" t="s">
        <v>1</v>
      </c>
      <c r="H225" s="11">
        <f>SUM(G226:G227)</f>
        <v>2500000</v>
      </c>
      <c r="I225" s="10" t="s">
        <v>1</v>
      </c>
      <c r="J225" s="11">
        <f>SUM(I226:I227)</f>
        <v>2500000</v>
      </c>
    </row>
    <row r="226" spans="2:10" ht="15" customHeight="1">
      <c r="B226" s="14"/>
      <c r="C226" s="12"/>
      <c r="D226" s="12" t="s">
        <v>173</v>
      </c>
      <c r="E226" s="12"/>
      <c r="F226" s="26"/>
      <c r="G226" s="10">
        <v>2000000</v>
      </c>
      <c r="H226" s="11"/>
      <c r="I226" s="10">
        <v>2000000</v>
      </c>
      <c r="J226" s="11"/>
    </row>
    <row r="227" spans="2:10" ht="15" customHeight="1">
      <c r="B227" s="14"/>
      <c r="C227" s="12"/>
      <c r="D227" s="12" t="s">
        <v>174</v>
      </c>
      <c r="E227" s="12"/>
      <c r="F227" s="26"/>
      <c r="G227" s="10">
        <v>500000</v>
      </c>
      <c r="H227" s="11"/>
      <c r="I227" s="10">
        <v>500000</v>
      </c>
      <c r="J227" s="11"/>
    </row>
    <row r="228" spans="2:10" ht="15" customHeight="1">
      <c r="B228" s="14" t="s">
        <v>75</v>
      </c>
      <c r="C228" s="12"/>
      <c r="D228" s="12"/>
      <c r="E228" s="12"/>
      <c r="F228" s="26"/>
      <c r="G228" s="10"/>
      <c r="H228" s="11">
        <f>H9+H59+H81+H85+H119+H121+H124+H150+H157+H164+H210+H211+H212</f>
        <v>4537125127036</v>
      </c>
      <c r="I228" s="10"/>
      <c r="J228" s="11">
        <f>J9+J59+J81+J85+J119+J121+J124+J150+J157+J164+J210+J211+J212</f>
        <v>3123427887944</v>
      </c>
    </row>
    <row r="229" spans="2:10" ht="15" customHeight="1">
      <c r="B229" s="14" t="s">
        <v>76</v>
      </c>
      <c r="C229" s="12"/>
      <c r="D229" s="12"/>
      <c r="E229" s="12"/>
      <c r="F229" s="26"/>
      <c r="G229" s="10" t="s">
        <v>1</v>
      </c>
      <c r="H229" s="11" t="s">
        <v>1</v>
      </c>
      <c r="I229" s="10" t="s">
        <v>1</v>
      </c>
      <c r="J229" s="11" t="s">
        <v>1</v>
      </c>
    </row>
    <row r="230" spans="2:10" ht="15" customHeight="1">
      <c r="B230" s="14" t="s">
        <v>77</v>
      </c>
      <c r="C230" s="12"/>
      <c r="D230" s="12"/>
      <c r="E230" s="12"/>
      <c r="F230" s="26"/>
      <c r="G230" s="10" t="s">
        <v>1</v>
      </c>
      <c r="H230" s="11">
        <f>SUM(H231,H264)</f>
        <v>662400249995</v>
      </c>
      <c r="I230" s="10" t="s">
        <v>1</v>
      </c>
      <c r="J230" s="11">
        <f>SUM(J231,J264)</f>
        <v>559101508729</v>
      </c>
    </row>
    <row r="231" spans="2:10" ht="15" customHeight="1">
      <c r="B231" s="14"/>
      <c r="C231" s="12" t="s">
        <v>78</v>
      </c>
      <c r="D231" s="12"/>
      <c r="E231" s="12"/>
      <c r="F231" s="26"/>
      <c r="G231" s="10" t="s">
        <v>1</v>
      </c>
      <c r="H231" s="11">
        <f>SUM(G232,G233,G245,G259,G262,G263)</f>
        <v>602484580073</v>
      </c>
      <c r="I231" s="10" t="s">
        <v>1</v>
      </c>
      <c r="J231" s="11">
        <f>SUM(I232,I233,I245,I259,I262,I263)</f>
        <v>535001508729</v>
      </c>
    </row>
    <row r="232" spans="2:10" ht="15" customHeight="1">
      <c r="B232" s="14"/>
      <c r="C232" s="12"/>
      <c r="D232" s="12" t="s">
        <v>135</v>
      </c>
      <c r="E232" s="12"/>
      <c r="F232" s="26"/>
      <c r="G232" s="10">
        <v>323263734610</v>
      </c>
      <c r="H232" s="11"/>
      <c r="I232" s="10">
        <v>314774950273</v>
      </c>
      <c r="J232" s="11"/>
    </row>
    <row r="233" spans="2:10" ht="15" customHeight="1">
      <c r="B233" s="14"/>
      <c r="C233" s="12"/>
      <c r="D233" s="12" t="s">
        <v>136</v>
      </c>
      <c r="E233" s="12"/>
      <c r="F233" s="26"/>
      <c r="G233" s="10">
        <f>SUM(G234:G244)</f>
        <v>34439319649</v>
      </c>
      <c r="H233" s="11"/>
      <c r="I233" s="10">
        <f>SUM(I234:I244)</f>
        <v>28731755993</v>
      </c>
      <c r="J233" s="11"/>
    </row>
    <row r="234" spans="2:10" ht="15" customHeight="1">
      <c r="B234" s="14"/>
      <c r="C234" s="12"/>
      <c r="D234" s="12"/>
      <c r="E234" s="56" t="s">
        <v>491</v>
      </c>
      <c r="F234" s="26" t="s">
        <v>494</v>
      </c>
      <c r="G234" s="10">
        <v>17327567573</v>
      </c>
      <c r="H234" s="11"/>
      <c r="I234" s="10">
        <v>16402730216</v>
      </c>
      <c r="J234" s="11"/>
    </row>
    <row r="235" spans="2:10" ht="15" customHeight="1">
      <c r="B235" s="14"/>
      <c r="C235" s="12"/>
      <c r="D235" s="12"/>
      <c r="E235" s="56" t="s">
        <v>492</v>
      </c>
      <c r="F235" s="26" t="s">
        <v>495</v>
      </c>
      <c r="G235" s="10">
        <v>452308971</v>
      </c>
      <c r="H235" s="11"/>
      <c r="I235" s="10">
        <v>1110031431</v>
      </c>
      <c r="J235" s="11"/>
    </row>
    <row r="236" spans="2:10" ht="15" customHeight="1">
      <c r="B236" s="14"/>
      <c r="C236" s="12"/>
      <c r="D236" s="12"/>
      <c r="E236" s="56" t="s">
        <v>493</v>
      </c>
      <c r="F236" s="26" t="s">
        <v>496</v>
      </c>
      <c r="G236" s="10">
        <v>454531045</v>
      </c>
      <c r="H236" s="11"/>
      <c r="I236" s="10">
        <v>646282348</v>
      </c>
      <c r="J236" s="11"/>
    </row>
    <row r="237" spans="2:10" ht="15" customHeight="1">
      <c r="B237" s="14"/>
      <c r="C237" s="12"/>
      <c r="D237" s="12"/>
      <c r="E237" s="56" t="s">
        <v>505</v>
      </c>
      <c r="F237" s="26" t="s">
        <v>497</v>
      </c>
      <c r="G237" s="10">
        <v>256225145</v>
      </c>
      <c r="H237" s="11"/>
      <c r="I237" s="10">
        <v>289665582</v>
      </c>
      <c r="J237" s="11"/>
    </row>
    <row r="238" spans="2:10" ht="15" customHeight="1">
      <c r="B238" s="14"/>
      <c r="C238" s="12"/>
      <c r="D238" s="12"/>
      <c r="E238" s="56" t="s">
        <v>506</v>
      </c>
      <c r="F238" s="26" t="s">
        <v>498</v>
      </c>
      <c r="G238" s="10">
        <v>14167986798</v>
      </c>
      <c r="H238" s="11"/>
      <c r="I238" s="10">
        <v>9487912371</v>
      </c>
      <c r="J238" s="11"/>
    </row>
    <row r="239" spans="2:10" ht="15" customHeight="1">
      <c r="B239" s="14"/>
      <c r="C239" s="12"/>
      <c r="D239" s="12"/>
      <c r="E239" s="56" t="s">
        <v>507</v>
      </c>
      <c r="F239" s="26" t="s">
        <v>499</v>
      </c>
      <c r="G239" s="10">
        <v>27583317</v>
      </c>
      <c r="H239" s="11"/>
      <c r="I239" s="10">
        <v>32748608</v>
      </c>
      <c r="J239" s="11"/>
    </row>
    <row r="240" spans="2:10" ht="15" customHeight="1">
      <c r="B240" s="14"/>
      <c r="C240" s="12"/>
      <c r="D240" s="12"/>
      <c r="E240" s="56" t="s">
        <v>508</v>
      </c>
      <c r="F240" s="26" t="s">
        <v>500</v>
      </c>
      <c r="G240" s="10">
        <v>29452601</v>
      </c>
      <c r="H240" s="11"/>
      <c r="I240" s="10">
        <v>99106593</v>
      </c>
      <c r="J240" s="11"/>
    </row>
    <row r="241" spans="2:10" ht="15" customHeight="1">
      <c r="B241" s="14"/>
      <c r="C241" s="12"/>
      <c r="D241" s="12"/>
      <c r="E241" s="56" t="s">
        <v>509</v>
      </c>
      <c r="F241" s="26" t="s">
        <v>501</v>
      </c>
      <c r="G241" s="10">
        <v>19571020</v>
      </c>
      <c r="H241" s="11"/>
      <c r="I241" s="10">
        <v>18094001</v>
      </c>
      <c r="J241" s="11"/>
    </row>
    <row r="242" spans="2:10" ht="15" customHeight="1">
      <c r="B242" s="14"/>
      <c r="C242" s="12"/>
      <c r="D242" s="12"/>
      <c r="E242" s="56" t="s">
        <v>510</v>
      </c>
      <c r="F242" s="26" t="s">
        <v>502</v>
      </c>
      <c r="G242" s="10">
        <v>515063</v>
      </c>
      <c r="H242" s="11"/>
      <c r="I242" s="10">
        <v>490193</v>
      </c>
      <c r="J242" s="11"/>
    </row>
    <row r="243" spans="2:10" ht="15" customHeight="1">
      <c r="B243" s="14"/>
      <c r="C243" s="12"/>
      <c r="D243" s="12"/>
      <c r="E243" s="56" t="s">
        <v>511</v>
      </c>
      <c r="F243" s="26" t="s">
        <v>503</v>
      </c>
      <c r="G243" s="10">
        <v>832345</v>
      </c>
      <c r="H243" s="11"/>
      <c r="I243" s="10">
        <v>810453</v>
      </c>
      <c r="J243" s="11"/>
    </row>
    <row r="244" spans="2:10" ht="15" customHeight="1">
      <c r="B244" s="14"/>
      <c r="C244" s="12"/>
      <c r="D244" s="12"/>
      <c r="E244" s="56" t="s">
        <v>512</v>
      </c>
      <c r="F244" s="26" t="s">
        <v>504</v>
      </c>
      <c r="G244" s="15">
        <v>1702745771</v>
      </c>
      <c r="H244" s="13"/>
      <c r="I244" s="15">
        <v>643884197</v>
      </c>
      <c r="J244" s="13"/>
    </row>
    <row r="245" spans="2:10" ht="15" customHeight="1">
      <c r="B245" s="14"/>
      <c r="C245" s="12"/>
      <c r="D245" s="12" t="s">
        <v>137</v>
      </c>
      <c r="E245" s="12"/>
      <c r="F245" s="26"/>
      <c r="G245" s="10">
        <f>SUM(G246,G247,G257)</f>
        <v>203689405070</v>
      </c>
      <c r="H245" s="11" t="s">
        <v>1</v>
      </c>
      <c r="I245" s="10">
        <f>SUM(I246,I247,I257)</f>
        <v>191031805168</v>
      </c>
      <c r="J245" s="11" t="s">
        <v>1</v>
      </c>
    </row>
    <row r="246" spans="2:10" ht="15" customHeight="1">
      <c r="B246" s="14"/>
      <c r="C246" s="12"/>
      <c r="D246" s="12"/>
      <c r="E246" s="12" t="s">
        <v>79</v>
      </c>
      <c r="F246" s="26"/>
      <c r="G246" s="10">
        <v>146342060293</v>
      </c>
      <c r="H246" s="11"/>
      <c r="I246" s="10">
        <v>119741693167</v>
      </c>
      <c r="J246" s="11"/>
    </row>
    <row r="247" spans="2:10" ht="15" customHeight="1">
      <c r="B247" s="14"/>
      <c r="C247" s="12"/>
      <c r="D247" s="12"/>
      <c r="E247" s="12" t="s">
        <v>80</v>
      </c>
      <c r="F247" s="26"/>
      <c r="G247" s="10">
        <f>SUM(G248:G256)</f>
        <v>57330263709</v>
      </c>
      <c r="H247" s="11" t="s">
        <v>1</v>
      </c>
      <c r="I247" s="10">
        <f>SUM(I248:I256)</f>
        <v>71273796893</v>
      </c>
      <c r="J247" s="11" t="s">
        <v>1</v>
      </c>
    </row>
    <row r="248" spans="2:10" ht="15" customHeight="1">
      <c r="B248" s="14"/>
      <c r="C248" s="12"/>
      <c r="D248" s="12"/>
      <c r="E248" s="12"/>
      <c r="F248" s="26" t="s">
        <v>81</v>
      </c>
      <c r="G248" s="10">
        <v>38193573062</v>
      </c>
      <c r="H248" s="11"/>
      <c r="I248" s="10">
        <v>37895617664</v>
      </c>
      <c r="J248" s="11"/>
    </row>
    <row r="249" spans="2:10" ht="15" customHeight="1">
      <c r="B249" s="14"/>
      <c r="C249" s="12"/>
      <c r="D249" s="12"/>
      <c r="E249" s="12"/>
      <c r="F249" s="26" t="s">
        <v>82</v>
      </c>
      <c r="G249" s="10">
        <v>1239670387</v>
      </c>
      <c r="H249" s="11"/>
      <c r="I249" s="10">
        <v>1605575237</v>
      </c>
      <c r="J249" s="11"/>
    </row>
    <row r="250" spans="2:10" ht="15" customHeight="1">
      <c r="B250" s="14"/>
      <c r="C250" s="12"/>
      <c r="D250" s="12"/>
      <c r="E250" s="12"/>
      <c r="F250" s="26" t="s">
        <v>83</v>
      </c>
      <c r="G250" s="10">
        <v>7928081178</v>
      </c>
      <c r="H250" s="11"/>
      <c r="I250" s="10">
        <v>20542228703</v>
      </c>
      <c r="J250" s="11"/>
    </row>
    <row r="251" spans="2:10" ht="15" customHeight="1">
      <c r="B251" s="14"/>
      <c r="C251" s="12"/>
      <c r="D251" s="12"/>
      <c r="E251" s="12"/>
      <c r="F251" s="26" t="s">
        <v>84</v>
      </c>
      <c r="G251" s="10">
        <v>9839818377</v>
      </c>
      <c r="H251" s="11"/>
      <c r="I251" s="10">
        <v>11133817478</v>
      </c>
      <c r="J251" s="11"/>
    </row>
    <row r="252" spans="2:10" ht="15" customHeight="1">
      <c r="B252" s="14"/>
      <c r="C252" s="12"/>
      <c r="D252" s="12"/>
      <c r="E252" s="12"/>
      <c r="F252" s="26" t="s">
        <v>85</v>
      </c>
      <c r="G252" s="10">
        <v>2402349</v>
      </c>
      <c r="H252" s="11"/>
      <c r="I252" s="10">
        <v>2357604</v>
      </c>
      <c r="J252" s="11"/>
    </row>
    <row r="253" spans="2:10" ht="15" customHeight="1">
      <c r="B253" s="14"/>
      <c r="C253" s="12"/>
      <c r="D253" s="12"/>
      <c r="E253" s="12"/>
      <c r="F253" s="26" t="s">
        <v>86</v>
      </c>
      <c r="G253" s="10">
        <v>49454930</v>
      </c>
      <c r="H253" s="11"/>
      <c r="I253" s="10">
        <v>50957289</v>
      </c>
      <c r="J253" s="11"/>
    </row>
    <row r="254" spans="2:10" ht="15" customHeight="1">
      <c r="B254" s="14"/>
      <c r="C254" s="12"/>
      <c r="D254" s="12"/>
      <c r="E254" s="12"/>
      <c r="F254" s="26" t="s">
        <v>87</v>
      </c>
      <c r="G254" s="10">
        <v>524582</v>
      </c>
      <c r="H254" s="11"/>
      <c r="I254" s="10">
        <v>512755</v>
      </c>
      <c r="J254" s="11"/>
    </row>
    <row r="255" spans="2:10" ht="15" customHeight="1">
      <c r="B255" s="14"/>
      <c r="C255" s="12"/>
      <c r="D255" s="12"/>
      <c r="E255" s="12"/>
      <c r="F255" s="26" t="s">
        <v>88</v>
      </c>
      <c r="G255" s="10">
        <v>62840334</v>
      </c>
      <c r="H255" s="11"/>
      <c r="I255" s="10">
        <v>42730163</v>
      </c>
      <c r="J255" s="11"/>
    </row>
    <row r="256" spans="2:10" ht="15" customHeight="1">
      <c r="B256" s="14"/>
      <c r="C256" s="12"/>
      <c r="D256" s="12"/>
      <c r="E256" s="12"/>
      <c r="F256" s="26" t="s">
        <v>202</v>
      </c>
      <c r="G256" s="10">
        <v>13898510</v>
      </c>
      <c r="H256" s="11"/>
      <c r="I256" s="10"/>
      <c r="J256" s="11"/>
    </row>
    <row r="257" spans="2:10" ht="15" customHeight="1">
      <c r="B257" s="14"/>
      <c r="C257" s="12"/>
      <c r="D257" s="12"/>
      <c r="E257" s="12" t="s">
        <v>89</v>
      </c>
      <c r="F257" s="26"/>
      <c r="G257" s="10">
        <f>G258</f>
        <v>17081068</v>
      </c>
      <c r="H257" s="11" t="s">
        <v>1</v>
      </c>
      <c r="I257" s="10">
        <f>I258</f>
        <v>16315108</v>
      </c>
      <c r="J257" s="11" t="s">
        <v>1</v>
      </c>
    </row>
    <row r="258" spans="2:10" ht="15" customHeight="1">
      <c r="B258" s="14"/>
      <c r="C258" s="12"/>
      <c r="D258" s="12"/>
      <c r="E258" s="12"/>
      <c r="F258" s="26" t="s">
        <v>90</v>
      </c>
      <c r="G258" s="10">
        <v>17081068</v>
      </c>
      <c r="H258" s="11"/>
      <c r="I258" s="10">
        <v>16315108</v>
      </c>
      <c r="J258" s="11"/>
    </row>
    <row r="259" spans="2:10" ht="15" customHeight="1">
      <c r="B259" s="14"/>
      <c r="C259" s="12"/>
      <c r="D259" s="12" t="s">
        <v>138</v>
      </c>
      <c r="E259" s="12"/>
      <c r="F259" s="26"/>
      <c r="G259" s="10">
        <f>SUM(G260:G261)</f>
        <v>0</v>
      </c>
      <c r="H259" s="11" t="s">
        <v>1</v>
      </c>
      <c r="I259" s="10">
        <f>SUM(I260:I261)</f>
        <v>0</v>
      </c>
      <c r="J259" s="11" t="s">
        <v>1</v>
      </c>
    </row>
    <row r="260" spans="2:10" ht="15" customHeight="1">
      <c r="B260" s="14"/>
      <c r="C260" s="12"/>
      <c r="D260" s="12"/>
      <c r="E260" s="12" t="s">
        <v>91</v>
      </c>
      <c r="F260" s="26"/>
      <c r="G260" s="10"/>
      <c r="H260" s="11" t="s">
        <v>1</v>
      </c>
      <c r="I260" s="10" t="s">
        <v>1</v>
      </c>
      <c r="J260" s="11" t="s">
        <v>1</v>
      </c>
    </row>
    <row r="261" spans="2:10" ht="15" customHeight="1">
      <c r="B261" s="14"/>
      <c r="C261" s="12"/>
      <c r="D261" s="12"/>
      <c r="E261" s="12" t="s">
        <v>154</v>
      </c>
      <c r="F261" s="26"/>
      <c r="G261" s="10"/>
      <c r="H261" s="11" t="s">
        <v>1</v>
      </c>
      <c r="I261" s="10" t="s">
        <v>1</v>
      </c>
      <c r="J261" s="11" t="s">
        <v>1</v>
      </c>
    </row>
    <row r="262" spans="2:10" ht="15" customHeight="1">
      <c r="B262" s="14"/>
      <c r="C262" s="12"/>
      <c r="D262" s="12" t="s">
        <v>139</v>
      </c>
      <c r="E262" s="12"/>
      <c r="F262" s="26"/>
      <c r="G262" s="10">
        <v>41091867441</v>
      </c>
      <c r="H262" s="11"/>
      <c r="I262" s="10">
        <v>462783992</v>
      </c>
      <c r="J262" s="11"/>
    </row>
    <row r="263" spans="2:10" ht="15" customHeight="1">
      <c r="B263" s="14"/>
      <c r="C263" s="12"/>
      <c r="D263" s="12" t="s">
        <v>140</v>
      </c>
      <c r="E263" s="12"/>
      <c r="F263" s="26"/>
      <c r="G263" s="10">
        <v>253303</v>
      </c>
      <c r="H263" s="11" t="s">
        <v>1</v>
      </c>
      <c r="I263" s="10">
        <v>213303</v>
      </c>
      <c r="J263" s="11" t="s">
        <v>1</v>
      </c>
    </row>
    <row r="264" spans="2:10" ht="15" customHeight="1">
      <c r="B264" s="14"/>
      <c r="C264" s="12" t="s">
        <v>92</v>
      </c>
      <c r="D264" s="12"/>
      <c r="E264" s="12"/>
      <c r="F264" s="26"/>
      <c r="G264" s="15" t="s">
        <v>1</v>
      </c>
      <c r="H264" s="13">
        <f>SUM(G265:G267)</f>
        <v>59915669922</v>
      </c>
      <c r="I264" s="15" t="s">
        <v>1</v>
      </c>
      <c r="J264" s="13">
        <f>SUM(I265:I267)</f>
        <v>24100000000</v>
      </c>
    </row>
    <row r="265" spans="2:10" ht="15" customHeight="1">
      <c r="B265" s="14"/>
      <c r="C265" s="12"/>
      <c r="D265" s="12" t="s">
        <v>93</v>
      </c>
      <c r="E265" s="12"/>
      <c r="F265" s="26"/>
      <c r="G265" s="15"/>
      <c r="H265" s="13"/>
      <c r="I265" s="15"/>
      <c r="J265" s="13"/>
    </row>
    <row r="266" spans="2:10" ht="15" customHeight="1">
      <c r="B266" s="14"/>
      <c r="C266" s="12"/>
      <c r="D266" s="12" t="s">
        <v>229</v>
      </c>
      <c r="E266" s="12"/>
      <c r="F266" s="26"/>
      <c r="G266" s="15">
        <v>43498695882</v>
      </c>
      <c r="H266" s="13"/>
      <c r="I266" s="15">
        <v>24100000000</v>
      </c>
      <c r="J266" s="13"/>
    </row>
    <row r="267" spans="2:10" ht="15" customHeight="1">
      <c r="B267" s="14"/>
      <c r="C267" s="12"/>
      <c r="D267" s="12" t="s">
        <v>269</v>
      </c>
      <c r="E267" s="12"/>
      <c r="F267" s="26"/>
      <c r="G267" s="15">
        <v>16416974040</v>
      </c>
      <c r="H267" s="13"/>
      <c r="I267" s="15"/>
      <c r="J267" s="13"/>
    </row>
    <row r="268" spans="2:10" ht="15" customHeight="1">
      <c r="B268" s="14" t="s">
        <v>420</v>
      </c>
      <c r="C268" s="12"/>
      <c r="D268" s="12"/>
      <c r="E268" s="12"/>
      <c r="F268" s="26"/>
      <c r="G268" s="15"/>
      <c r="H268" s="13"/>
      <c r="I268" s="15" t="s">
        <v>1</v>
      </c>
      <c r="J268" s="13">
        <f>SUM(J269,J272)</f>
        <v>101390131354</v>
      </c>
    </row>
    <row r="269" spans="2:10" ht="15" customHeight="1">
      <c r="B269" s="14"/>
      <c r="C269" s="12" t="s">
        <v>421</v>
      </c>
      <c r="D269" s="12"/>
      <c r="E269" s="12"/>
      <c r="F269" s="26"/>
      <c r="G269" s="15"/>
      <c r="H269" s="13"/>
      <c r="I269" s="15" t="s">
        <v>1</v>
      </c>
      <c r="J269" s="13">
        <f>SUM(I270:I271)</f>
        <v>96177768190</v>
      </c>
    </row>
    <row r="270" spans="2:10" ht="15" customHeight="1">
      <c r="B270" s="14"/>
      <c r="C270" s="12"/>
      <c r="D270" s="12" t="s">
        <v>21</v>
      </c>
      <c r="E270" s="12"/>
      <c r="F270" s="26"/>
      <c r="G270" s="15"/>
      <c r="H270" s="13"/>
      <c r="I270" s="15">
        <v>33376178190</v>
      </c>
      <c r="J270" s="13"/>
    </row>
    <row r="271" spans="2:10" ht="15" customHeight="1">
      <c r="B271" s="14"/>
      <c r="C271" s="12"/>
      <c r="D271" s="12" t="s">
        <v>94</v>
      </c>
      <c r="E271" s="12"/>
      <c r="F271" s="26"/>
      <c r="G271" s="15"/>
      <c r="H271" s="13"/>
      <c r="I271" s="15">
        <v>62801590000</v>
      </c>
      <c r="J271" s="13"/>
    </row>
    <row r="272" spans="2:10" ht="15" customHeight="1">
      <c r="B272" s="14"/>
      <c r="C272" s="12" t="s">
        <v>422</v>
      </c>
      <c r="D272" s="12"/>
      <c r="E272" s="12"/>
      <c r="F272" s="26"/>
      <c r="G272" s="15"/>
      <c r="H272" s="13"/>
      <c r="I272" s="15" t="s">
        <v>1</v>
      </c>
      <c r="J272" s="13">
        <f>SUM(I273,I275)</f>
        <v>5212363164</v>
      </c>
    </row>
    <row r="273" spans="2:10" ht="15" customHeight="1">
      <c r="B273" s="14"/>
      <c r="C273" s="12"/>
      <c r="D273" s="12" t="s">
        <v>423</v>
      </c>
      <c r="E273" s="12"/>
      <c r="F273" s="26"/>
      <c r="G273" s="15"/>
      <c r="H273" s="13"/>
      <c r="I273" s="15">
        <f>SUM(I274)</f>
        <v>5146910000</v>
      </c>
      <c r="J273" s="13" t="s">
        <v>1</v>
      </c>
    </row>
    <row r="274" spans="2:10" ht="15" customHeight="1">
      <c r="B274" s="14"/>
      <c r="C274" s="12"/>
      <c r="D274" s="12"/>
      <c r="E274" s="12" t="s">
        <v>424</v>
      </c>
      <c r="F274" s="26"/>
      <c r="G274" s="15"/>
      <c r="H274" s="13"/>
      <c r="I274" s="15">
        <v>5146910000</v>
      </c>
      <c r="J274" s="13"/>
    </row>
    <row r="275" spans="2:10" ht="15" customHeight="1">
      <c r="B275" s="14"/>
      <c r="C275" s="12"/>
      <c r="D275" s="12" t="s">
        <v>425</v>
      </c>
      <c r="E275" s="12"/>
      <c r="F275" s="26"/>
      <c r="G275" s="15"/>
      <c r="H275" s="13"/>
      <c r="I275" s="15">
        <f>SUM(I276:I276)</f>
        <v>65453164</v>
      </c>
      <c r="J275" s="13" t="s">
        <v>1</v>
      </c>
    </row>
    <row r="276" spans="2:10" ht="15" customHeight="1">
      <c r="B276" s="14"/>
      <c r="C276" s="12"/>
      <c r="D276" s="12"/>
      <c r="E276" s="12" t="s">
        <v>424</v>
      </c>
      <c r="F276" s="26"/>
      <c r="G276" s="15"/>
      <c r="H276" s="13"/>
      <c r="I276" s="15">
        <v>65453164</v>
      </c>
      <c r="J276" s="13"/>
    </row>
    <row r="277" spans="2:10" ht="15" customHeight="1">
      <c r="B277" s="14" t="s">
        <v>473</v>
      </c>
      <c r="C277" s="12"/>
      <c r="D277" s="12"/>
      <c r="E277" s="12"/>
      <c r="F277" s="26"/>
      <c r="G277" s="15"/>
      <c r="H277" s="13">
        <f>H278+H282</f>
        <v>404602820704</v>
      </c>
      <c r="I277" s="15"/>
      <c r="J277" s="13"/>
    </row>
    <row r="278" spans="2:10" ht="15" customHeight="1">
      <c r="B278" s="14"/>
      <c r="C278" s="12" t="s">
        <v>474</v>
      </c>
      <c r="D278" s="12"/>
      <c r="E278" s="12"/>
      <c r="F278" s="26"/>
      <c r="G278" s="15" t="s">
        <v>1</v>
      </c>
      <c r="H278" s="13">
        <f>SUM(G279:G281)</f>
        <v>392886817795</v>
      </c>
      <c r="I278" s="15"/>
      <c r="J278" s="13"/>
    </row>
    <row r="279" spans="2:10" ht="15" customHeight="1">
      <c r="B279" s="14"/>
      <c r="C279" s="12"/>
      <c r="D279" s="12" t="s">
        <v>21</v>
      </c>
      <c r="E279" s="12"/>
      <c r="F279" s="26"/>
      <c r="G279" s="15">
        <v>215426987795</v>
      </c>
      <c r="H279" s="13"/>
      <c r="I279" s="15"/>
      <c r="J279" s="13"/>
    </row>
    <row r="280" spans="2:10" ht="15" customHeight="1">
      <c r="B280" s="14"/>
      <c r="C280" s="12"/>
      <c r="D280" s="12" t="s">
        <v>94</v>
      </c>
      <c r="E280" s="12"/>
      <c r="F280" s="26"/>
      <c r="G280" s="15">
        <v>107240940000</v>
      </c>
      <c r="H280" s="13"/>
      <c r="I280" s="15"/>
      <c r="J280" s="13"/>
    </row>
    <row r="281" spans="2:10" ht="15" customHeight="1">
      <c r="B281" s="14"/>
      <c r="C281" s="12"/>
      <c r="D281" s="12" t="s">
        <v>155</v>
      </c>
      <c r="E281" s="12"/>
      <c r="F281" s="26"/>
      <c r="G281" s="15">
        <v>70218890000</v>
      </c>
      <c r="H281" s="13"/>
      <c r="I281" s="15"/>
      <c r="J281" s="13"/>
    </row>
    <row r="282" spans="2:10" ht="15" customHeight="1">
      <c r="B282" s="14"/>
      <c r="C282" s="12" t="s">
        <v>475</v>
      </c>
      <c r="D282" s="12"/>
      <c r="E282" s="12"/>
      <c r="F282" s="26"/>
      <c r="G282" s="15"/>
      <c r="H282" s="13">
        <f>G283+G286</f>
        <v>11716002909</v>
      </c>
      <c r="I282" s="15"/>
      <c r="J282" s="13"/>
    </row>
    <row r="283" spans="2:10" ht="15" customHeight="1">
      <c r="B283" s="14"/>
      <c r="C283" s="12"/>
      <c r="D283" s="12" t="s">
        <v>458</v>
      </c>
      <c r="E283" s="12"/>
      <c r="F283" s="26"/>
      <c r="G283" s="15">
        <f>G284</f>
        <v>11393499600</v>
      </c>
      <c r="H283" s="77"/>
      <c r="I283" s="15"/>
      <c r="J283" s="13"/>
    </row>
    <row r="284" spans="2:10" ht="15" customHeight="1">
      <c r="B284" s="14"/>
      <c r="C284" s="12"/>
      <c r="D284" s="12"/>
      <c r="E284" s="12" t="s">
        <v>459</v>
      </c>
      <c r="F284" s="26"/>
      <c r="G284" s="15">
        <f>SUM(G285)</f>
        <v>11393499600</v>
      </c>
      <c r="H284" s="77"/>
      <c r="I284" s="15"/>
      <c r="J284" s="13"/>
    </row>
    <row r="285" spans="2:10" ht="15" customHeight="1">
      <c r="B285" s="14"/>
      <c r="C285" s="12"/>
      <c r="D285" s="12"/>
      <c r="E285" s="12"/>
      <c r="F285" s="26" t="s">
        <v>477</v>
      </c>
      <c r="G285" s="15">
        <v>11393499600</v>
      </c>
      <c r="H285" s="77"/>
      <c r="I285" s="15"/>
      <c r="J285" s="13"/>
    </row>
    <row r="286" spans="2:10" ht="15" customHeight="1">
      <c r="B286" s="14"/>
      <c r="C286" s="12"/>
      <c r="D286" s="12" t="s">
        <v>467</v>
      </c>
      <c r="E286" s="12"/>
      <c r="F286" s="26"/>
      <c r="G286" s="15">
        <f>G287+G289</f>
        <v>322503309</v>
      </c>
      <c r="H286" s="77"/>
      <c r="I286" s="15"/>
      <c r="J286" s="13"/>
    </row>
    <row r="287" spans="2:10" ht="15" customHeight="1">
      <c r="B287" s="14"/>
      <c r="C287" s="12"/>
      <c r="D287" s="12"/>
      <c r="E287" s="12" t="s">
        <v>463</v>
      </c>
      <c r="F287" s="26"/>
      <c r="G287" s="15">
        <f>SUM(G288:G288)</f>
        <v>0</v>
      </c>
      <c r="H287" s="77"/>
      <c r="I287" s="15"/>
      <c r="J287" s="13"/>
    </row>
    <row r="288" spans="2:10" ht="15" customHeight="1">
      <c r="B288" s="14"/>
      <c r="C288" s="12"/>
      <c r="D288" s="12"/>
      <c r="E288" s="12"/>
      <c r="F288" s="26" t="s">
        <v>461</v>
      </c>
      <c r="G288" s="15"/>
      <c r="H288" s="77"/>
      <c r="I288" s="15"/>
      <c r="J288" s="13"/>
    </row>
    <row r="289" spans="2:10" ht="15" customHeight="1">
      <c r="B289" s="14"/>
      <c r="C289" s="12"/>
      <c r="D289" s="12"/>
      <c r="E289" s="56" t="s">
        <v>520</v>
      </c>
      <c r="F289" s="26"/>
      <c r="G289" s="15">
        <f>SUM(G290:G290)</f>
        <v>322503309</v>
      </c>
      <c r="H289" s="77"/>
      <c r="I289" s="15"/>
      <c r="J289" s="13"/>
    </row>
    <row r="290" spans="2:10" ht="15" customHeight="1">
      <c r="B290" s="14"/>
      <c r="C290" s="12"/>
      <c r="D290" s="12"/>
      <c r="E290" s="12"/>
      <c r="F290" s="26" t="s">
        <v>465</v>
      </c>
      <c r="G290" s="15">
        <v>322503309</v>
      </c>
      <c r="H290" s="77"/>
      <c r="I290" s="15"/>
      <c r="J290" s="13"/>
    </row>
    <row r="291" spans="2:10" ht="15" customHeight="1">
      <c r="B291" s="14" t="s">
        <v>476</v>
      </c>
      <c r="C291" s="12"/>
      <c r="D291" s="12"/>
      <c r="E291" s="12"/>
      <c r="F291" s="26"/>
      <c r="G291" s="15" t="s">
        <v>1</v>
      </c>
      <c r="H291" s="13">
        <f>H292+H293+H301</f>
        <v>1792667194105</v>
      </c>
      <c r="I291" s="15" t="s">
        <v>1</v>
      </c>
      <c r="J291" s="13">
        <f>J292+J293+J301</f>
        <v>1437869746141</v>
      </c>
    </row>
    <row r="292" spans="2:10" ht="15" customHeight="1">
      <c r="B292" s="14"/>
      <c r="C292" s="12" t="s">
        <v>95</v>
      </c>
      <c r="D292" s="12"/>
      <c r="E292" s="12"/>
      <c r="F292" s="26"/>
      <c r="G292" s="15"/>
      <c r="H292" s="13"/>
      <c r="I292" s="15"/>
      <c r="J292" s="13"/>
    </row>
    <row r="293" spans="2:10" ht="15" customHeight="1">
      <c r="B293" s="14"/>
      <c r="C293" s="12" t="s">
        <v>96</v>
      </c>
      <c r="D293" s="12"/>
      <c r="E293" s="12"/>
      <c r="F293" s="26"/>
      <c r="G293" s="15" t="s">
        <v>1</v>
      </c>
      <c r="H293" s="13">
        <f>SUM(G294,G298,G299,G300)</f>
        <v>647912894727</v>
      </c>
      <c r="I293" s="15" t="s">
        <v>1</v>
      </c>
      <c r="J293" s="13">
        <f>SUM(I294,I298,I299,I300)</f>
        <v>476206522119</v>
      </c>
    </row>
    <row r="294" spans="2:10" ht="15" customHeight="1">
      <c r="B294" s="14"/>
      <c r="C294" s="12"/>
      <c r="D294" s="12" t="s">
        <v>97</v>
      </c>
      <c r="E294" s="12"/>
      <c r="F294" s="26"/>
      <c r="G294" s="15">
        <f>SUM(G295:G297)</f>
        <v>198024894727</v>
      </c>
      <c r="H294" s="13" t="s">
        <v>1</v>
      </c>
      <c r="I294" s="15">
        <f>SUM(I295:I297)</f>
        <v>156614522119</v>
      </c>
      <c r="J294" s="13" t="s">
        <v>1</v>
      </c>
    </row>
    <row r="295" spans="2:10" ht="15" customHeight="1">
      <c r="B295" s="14"/>
      <c r="C295" s="12"/>
      <c r="D295" s="12"/>
      <c r="E295" s="12" t="s">
        <v>98</v>
      </c>
      <c r="F295" s="26"/>
      <c r="G295" s="15">
        <v>158024894727</v>
      </c>
      <c r="H295" s="13"/>
      <c r="I295" s="15">
        <v>156614522119</v>
      </c>
      <c r="J295" s="13"/>
    </row>
    <row r="296" spans="2:10" ht="15" customHeight="1">
      <c r="B296" s="14"/>
      <c r="C296" s="12"/>
      <c r="D296" s="12"/>
      <c r="E296" s="12" t="s">
        <v>99</v>
      </c>
      <c r="F296" s="26"/>
      <c r="G296" s="15">
        <v>40000000000</v>
      </c>
      <c r="H296" s="13"/>
      <c r="I296" s="15"/>
      <c r="J296" s="13"/>
    </row>
    <row r="297" spans="2:10" ht="15" customHeight="1">
      <c r="B297" s="14"/>
      <c r="C297" s="12"/>
      <c r="D297" s="12"/>
      <c r="E297" s="12" t="s">
        <v>278</v>
      </c>
      <c r="F297" s="26"/>
      <c r="G297" s="15">
        <v>0</v>
      </c>
      <c r="H297" s="13"/>
      <c r="I297" s="15"/>
      <c r="J297" s="13"/>
    </row>
    <row r="298" spans="2:10" ht="15" customHeight="1">
      <c r="B298" s="14"/>
      <c r="C298" s="12"/>
      <c r="D298" s="12" t="s">
        <v>129</v>
      </c>
      <c r="E298" s="12"/>
      <c r="F298" s="26"/>
      <c r="G298" s="15">
        <v>180000000000</v>
      </c>
      <c r="H298" s="13"/>
      <c r="I298" s="15">
        <v>215000000000</v>
      </c>
      <c r="J298" s="13"/>
    </row>
    <row r="299" spans="2:10" ht="15" customHeight="1">
      <c r="B299" s="14"/>
      <c r="C299" s="12"/>
      <c r="D299" s="12" t="s">
        <v>176</v>
      </c>
      <c r="E299" s="12"/>
      <c r="F299" s="26"/>
      <c r="G299" s="15">
        <v>205000000000</v>
      </c>
      <c r="H299" s="13"/>
      <c r="I299" s="15">
        <v>80000000000</v>
      </c>
      <c r="J299" s="13"/>
    </row>
    <row r="300" spans="2:10" ht="15" customHeight="1">
      <c r="B300" s="14"/>
      <c r="C300" s="12"/>
      <c r="D300" s="12" t="s">
        <v>175</v>
      </c>
      <c r="E300" s="12"/>
      <c r="F300" s="26"/>
      <c r="G300" s="15">
        <v>64888000000</v>
      </c>
      <c r="H300" s="13"/>
      <c r="I300" s="15">
        <v>24592000000</v>
      </c>
      <c r="J300" s="13"/>
    </row>
    <row r="301" spans="2:10" ht="15" customHeight="1">
      <c r="B301" s="14"/>
      <c r="C301" s="12" t="s">
        <v>270</v>
      </c>
      <c r="D301" s="12"/>
      <c r="E301" s="12"/>
      <c r="F301" s="26"/>
      <c r="G301" s="15" t="s">
        <v>1</v>
      </c>
      <c r="H301" s="13">
        <f>SUM(G302:G303)</f>
        <v>1144754299378</v>
      </c>
      <c r="I301" s="15" t="s">
        <v>1</v>
      </c>
      <c r="J301" s="13">
        <f>SUM(I302:I303)</f>
        <v>961663224022</v>
      </c>
    </row>
    <row r="302" spans="2:10" ht="15" customHeight="1">
      <c r="B302" s="14"/>
      <c r="C302" s="12"/>
      <c r="D302" s="12" t="s">
        <v>100</v>
      </c>
      <c r="E302" s="12"/>
      <c r="F302" s="26"/>
      <c r="G302" s="15">
        <v>642654299378</v>
      </c>
      <c r="H302" s="13"/>
      <c r="I302" s="15">
        <v>685763224022</v>
      </c>
      <c r="J302" s="13"/>
    </row>
    <row r="303" spans="2:10" ht="15" customHeight="1">
      <c r="B303" s="14"/>
      <c r="C303" s="12"/>
      <c r="D303" s="12" t="s">
        <v>101</v>
      </c>
      <c r="E303" s="12"/>
      <c r="F303" s="26"/>
      <c r="G303" s="15">
        <v>502100000000</v>
      </c>
      <c r="H303" s="13"/>
      <c r="I303" s="15">
        <v>275900000000</v>
      </c>
      <c r="J303" s="13"/>
    </row>
    <row r="304" spans="2:10" ht="15" customHeight="1">
      <c r="B304" s="14" t="s">
        <v>426</v>
      </c>
      <c r="C304" s="12"/>
      <c r="D304" s="12"/>
      <c r="E304" s="12"/>
      <c r="F304" s="26"/>
      <c r="G304" s="15"/>
      <c r="H304" s="13"/>
      <c r="I304" s="15"/>
      <c r="J304" s="13">
        <v>47000000000</v>
      </c>
    </row>
    <row r="305" spans="2:10" ht="15" customHeight="1">
      <c r="B305" s="14"/>
      <c r="C305" s="12" t="s">
        <v>184</v>
      </c>
      <c r="D305" s="12"/>
      <c r="E305" s="12"/>
      <c r="F305" s="26"/>
      <c r="G305" s="15"/>
      <c r="H305" s="11"/>
      <c r="I305" s="15"/>
      <c r="J305" s="11">
        <v>-27509245</v>
      </c>
    </row>
    <row r="306" spans="2:10" ht="15" customHeight="1">
      <c r="B306" s="14" t="s">
        <v>427</v>
      </c>
      <c r="C306" s="12"/>
      <c r="D306" s="12"/>
      <c r="E306" s="12"/>
      <c r="F306" s="26"/>
      <c r="G306" s="15" t="s">
        <v>1</v>
      </c>
      <c r="H306" s="13">
        <f>SUM(H307,H308,H310:H311)</f>
        <v>1246617931923</v>
      </c>
      <c r="I306" s="15" t="s">
        <v>1</v>
      </c>
      <c r="J306" s="13">
        <f>SUM(J307,J308,J310:J311)</f>
        <v>572584398269</v>
      </c>
    </row>
    <row r="307" spans="2:10" ht="15" customHeight="1">
      <c r="B307" s="14"/>
      <c r="C307" s="12" t="s">
        <v>177</v>
      </c>
      <c r="D307" s="12"/>
      <c r="E307" s="12"/>
      <c r="F307" s="26"/>
      <c r="G307" s="15"/>
      <c r="H307" s="13"/>
      <c r="I307" s="15"/>
      <c r="J307" s="13"/>
    </row>
    <row r="308" spans="2:10" ht="15" customHeight="1">
      <c r="B308" s="14"/>
      <c r="C308" s="12" t="s">
        <v>178</v>
      </c>
      <c r="D308" s="12"/>
      <c r="E308" s="12"/>
      <c r="F308" s="26"/>
      <c r="G308" s="15" t="s">
        <v>1</v>
      </c>
      <c r="H308" s="13">
        <f>SUM(G309)</f>
        <v>5695254668</v>
      </c>
      <c r="I308" s="15" t="s">
        <v>1</v>
      </c>
      <c r="J308" s="13">
        <f>SUM(I309)</f>
        <v>405355325</v>
      </c>
    </row>
    <row r="309" spans="2:10" ht="15" customHeight="1">
      <c r="B309" s="14"/>
      <c r="C309" s="12"/>
      <c r="D309" s="12" t="s">
        <v>103</v>
      </c>
      <c r="E309" s="12"/>
      <c r="F309" s="26"/>
      <c r="G309" s="15">
        <v>5695254668</v>
      </c>
      <c r="H309" s="13"/>
      <c r="I309" s="15">
        <v>405355325</v>
      </c>
      <c r="J309" s="13"/>
    </row>
    <row r="310" spans="2:10" ht="15" customHeight="1">
      <c r="B310" s="14"/>
      <c r="C310" s="12" t="s">
        <v>179</v>
      </c>
      <c r="D310" s="12"/>
      <c r="E310" s="12"/>
      <c r="F310" s="26"/>
      <c r="G310" s="15" t="s">
        <v>1</v>
      </c>
      <c r="H310" s="13">
        <v>1215562068308</v>
      </c>
      <c r="I310" s="15" t="s">
        <v>1</v>
      </c>
      <c r="J310" s="13">
        <v>550474615533</v>
      </c>
    </row>
    <row r="311" spans="2:10" ht="15" customHeight="1">
      <c r="B311" s="14"/>
      <c r="C311" s="12" t="s">
        <v>180</v>
      </c>
      <c r="D311" s="12"/>
      <c r="E311" s="12"/>
      <c r="F311" s="26"/>
      <c r="G311" s="15" t="s">
        <v>1</v>
      </c>
      <c r="H311" s="13">
        <f>SUM(G312:G319)</f>
        <v>25360608947</v>
      </c>
      <c r="I311" s="15" t="s">
        <v>1</v>
      </c>
      <c r="J311" s="13">
        <f>SUM(I312:I319)</f>
        <v>21704427411</v>
      </c>
    </row>
    <row r="312" spans="2:10" ht="15" customHeight="1">
      <c r="B312" s="14"/>
      <c r="C312" s="12"/>
      <c r="D312" s="12" t="s">
        <v>104</v>
      </c>
      <c r="E312" s="12"/>
      <c r="F312" s="26"/>
      <c r="G312" s="15">
        <v>347894263</v>
      </c>
      <c r="H312" s="13"/>
      <c r="I312" s="15">
        <v>273619778</v>
      </c>
      <c r="J312" s="13"/>
    </row>
    <row r="313" spans="2:10" ht="15" customHeight="1">
      <c r="B313" s="14"/>
      <c r="C313" s="12"/>
      <c r="D313" s="12" t="s">
        <v>105</v>
      </c>
      <c r="E313" s="12"/>
      <c r="F313" s="26"/>
      <c r="G313" s="15">
        <v>1080011412</v>
      </c>
      <c r="H313" s="13"/>
      <c r="I313" s="15">
        <v>1122398723</v>
      </c>
      <c r="J313" s="13"/>
    </row>
    <row r="314" spans="2:10" ht="15" customHeight="1">
      <c r="B314" s="14"/>
      <c r="C314" s="12"/>
      <c r="D314" s="12" t="s">
        <v>106</v>
      </c>
      <c r="E314" s="12"/>
      <c r="F314" s="26"/>
      <c r="G314" s="15">
        <v>4305010</v>
      </c>
      <c r="H314" s="13"/>
      <c r="I314" s="15">
        <v>16138858</v>
      </c>
      <c r="J314" s="13"/>
    </row>
    <row r="315" spans="2:10" ht="15" customHeight="1">
      <c r="B315" s="14"/>
      <c r="C315" s="12"/>
      <c r="D315" s="12" t="s">
        <v>107</v>
      </c>
      <c r="E315" s="12"/>
      <c r="F315" s="26"/>
      <c r="G315" s="15">
        <v>50556286</v>
      </c>
      <c r="H315" s="13"/>
      <c r="I315" s="15">
        <v>53794895</v>
      </c>
      <c r="J315" s="13"/>
    </row>
    <row r="316" spans="2:10" ht="15" customHeight="1">
      <c r="B316" s="14"/>
      <c r="C316" s="12"/>
      <c r="D316" s="12" t="s">
        <v>108</v>
      </c>
      <c r="E316" s="12"/>
      <c r="F316" s="26"/>
      <c r="G316" s="15">
        <v>19479730908</v>
      </c>
      <c r="H316" s="13"/>
      <c r="I316" s="15">
        <v>16595469901</v>
      </c>
      <c r="J316" s="13"/>
    </row>
    <row r="317" spans="2:10" ht="15" customHeight="1">
      <c r="B317" s="14"/>
      <c r="C317" s="12"/>
      <c r="D317" s="12" t="s">
        <v>141</v>
      </c>
      <c r="E317" s="12"/>
      <c r="F317" s="26"/>
      <c r="G317" s="15">
        <v>772750598</v>
      </c>
      <c r="H317" s="13"/>
      <c r="I317" s="15">
        <v>717056707</v>
      </c>
      <c r="J317" s="13"/>
    </row>
    <row r="318" spans="2:10" ht="15" customHeight="1">
      <c r="B318" s="14"/>
      <c r="C318" s="12"/>
      <c r="D318" s="12" t="s">
        <v>142</v>
      </c>
      <c r="E318" s="12"/>
      <c r="F318" s="26"/>
      <c r="G318" s="15">
        <v>47610092</v>
      </c>
      <c r="H318" s="13"/>
      <c r="I318" s="15">
        <v>16994939</v>
      </c>
      <c r="J318" s="13"/>
    </row>
    <row r="319" spans="2:10" ht="15" customHeight="1">
      <c r="B319" s="14"/>
      <c r="C319" s="12"/>
      <c r="D319" s="12" t="s">
        <v>143</v>
      </c>
      <c r="E319" s="12"/>
      <c r="F319" s="26"/>
      <c r="G319" s="15">
        <v>3577750378</v>
      </c>
      <c r="H319" s="13"/>
      <c r="I319" s="15">
        <v>2908953610</v>
      </c>
      <c r="J319" s="13"/>
    </row>
    <row r="320" spans="2:10" ht="15" customHeight="1">
      <c r="B320" s="14" t="s">
        <v>428</v>
      </c>
      <c r="C320" s="12"/>
      <c r="D320" s="12"/>
      <c r="E320" s="12"/>
      <c r="F320" s="26"/>
      <c r="G320" s="15"/>
      <c r="H320" s="13">
        <f>SUM(H321:H323)</f>
        <v>337267400</v>
      </c>
      <c r="I320" s="15"/>
      <c r="J320" s="13">
        <f>SUM(J321:J323)</f>
        <v>59021950</v>
      </c>
    </row>
    <row r="321" spans="1:10" ht="15" customHeight="1">
      <c r="B321" s="14"/>
      <c r="C321" s="12" t="s">
        <v>130</v>
      </c>
      <c r="D321" s="12"/>
      <c r="E321" s="12"/>
      <c r="F321" s="26"/>
      <c r="G321" s="15"/>
      <c r="H321" s="13">
        <v>77387000</v>
      </c>
      <c r="I321" s="15"/>
      <c r="J321" s="13">
        <v>59021950</v>
      </c>
    </row>
    <row r="322" spans="1:10" ht="15" customHeight="1">
      <c r="B322" s="14"/>
      <c r="C322" s="12" t="s">
        <v>271</v>
      </c>
      <c r="D322" s="12"/>
      <c r="E322" s="12"/>
      <c r="F322" s="26"/>
      <c r="G322" s="15"/>
      <c r="H322" s="13">
        <v>194180400</v>
      </c>
      <c r="I322" s="15"/>
      <c r="J322" s="13"/>
    </row>
    <row r="323" spans="1:10" ht="15" customHeight="1">
      <c r="B323" s="14"/>
      <c r="C323" s="12" t="s">
        <v>513</v>
      </c>
      <c r="D323" s="12"/>
      <c r="E323" s="12"/>
      <c r="F323" s="26"/>
      <c r="G323" s="15"/>
      <c r="H323" s="13">
        <v>65700000</v>
      </c>
      <c r="I323" s="15"/>
      <c r="J323" s="13"/>
    </row>
    <row r="324" spans="1:10" ht="15" customHeight="1">
      <c r="B324" s="14" t="s">
        <v>273</v>
      </c>
      <c r="C324" s="12"/>
      <c r="D324" s="12"/>
      <c r="E324" s="12"/>
      <c r="F324" s="26"/>
      <c r="G324" s="15" t="s">
        <v>1</v>
      </c>
      <c r="H324" s="13">
        <f>SUM(H325:H326)</f>
        <v>6913156635</v>
      </c>
      <c r="I324" s="15" t="s">
        <v>1</v>
      </c>
      <c r="J324" s="13">
        <f>SUM(J325:J326)</f>
        <v>7524685290</v>
      </c>
    </row>
    <row r="325" spans="1:10" ht="15" customHeight="1">
      <c r="B325" s="14"/>
      <c r="C325" s="12" t="s">
        <v>102</v>
      </c>
      <c r="D325" s="12"/>
      <c r="E325" s="12"/>
      <c r="F325" s="26"/>
      <c r="G325" s="15"/>
      <c r="H325" s="13">
        <v>6284651737</v>
      </c>
      <c r="I325" s="15"/>
      <c r="J325" s="13">
        <v>6748811954</v>
      </c>
    </row>
    <row r="326" spans="1:10" ht="15" customHeight="1">
      <c r="A326" s="36"/>
      <c r="B326" s="14"/>
      <c r="C326" s="12" t="s">
        <v>272</v>
      </c>
      <c r="D326" s="12"/>
      <c r="E326" s="12"/>
      <c r="F326" s="26"/>
      <c r="G326" s="15"/>
      <c r="H326" s="13">
        <v>628504898</v>
      </c>
      <c r="I326" s="15"/>
      <c r="J326" s="13">
        <v>775873336</v>
      </c>
    </row>
    <row r="327" spans="1:10" ht="15" customHeight="1">
      <c r="B327" s="14" t="s">
        <v>274</v>
      </c>
      <c r="C327" s="12"/>
      <c r="D327" s="12"/>
      <c r="E327" s="12"/>
      <c r="F327" s="26"/>
      <c r="G327" s="15" t="s">
        <v>1</v>
      </c>
      <c r="H327" s="13">
        <f>SUM(H328:H330,H332:H333)</f>
        <v>23710996164</v>
      </c>
      <c r="I327" s="15" t="s">
        <v>1</v>
      </c>
      <c r="J327" s="13">
        <f>SUM(J328:J330,J332:J333)</f>
        <v>8212020000</v>
      </c>
    </row>
    <row r="328" spans="1:10" ht="15" customHeight="1">
      <c r="B328" s="14"/>
      <c r="C328" s="12" t="s">
        <v>169</v>
      </c>
      <c r="D328" s="12"/>
      <c r="E328" s="12"/>
      <c r="F328" s="26"/>
      <c r="G328" s="15" t="s">
        <v>1</v>
      </c>
      <c r="H328" s="13"/>
      <c r="I328" s="15" t="s">
        <v>1</v>
      </c>
      <c r="J328" s="13"/>
    </row>
    <row r="329" spans="1:10" ht="15" customHeight="1">
      <c r="B329" s="14"/>
      <c r="C329" s="12" t="s">
        <v>170</v>
      </c>
      <c r="D329" s="12"/>
      <c r="E329" s="12"/>
      <c r="F329" s="26"/>
      <c r="G329" s="15"/>
      <c r="H329" s="13">
        <v>693225442</v>
      </c>
      <c r="I329" s="15"/>
      <c r="J329" s="13">
        <v>1911595497</v>
      </c>
    </row>
    <row r="330" spans="1:10" ht="15" customHeight="1">
      <c r="B330" s="14"/>
      <c r="C330" s="12" t="s">
        <v>216</v>
      </c>
      <c r="D330" s="12"/>
      <c r="E330" s="12"/>
      <c r="F330" s="26"/>
      <c r="G330" s="15"/>
      <c r="H330" s="13">
        <f>SUM(G331)</f>
        <v>20158450000</v>
      </c>
      <c r="I330" s="15"/>
      <c r="J330" s="13">
        <f>SUM(I331)</f>
        <v>4284600000</v>
      </c>
    </row>
    <row r="331" spans="1:10" ht="15" customHeight="1">
      <c r="B331" s="14"/>
      <c r="C331" s="12"/>
      <c r="D331" s="12" t="s">
        <v>217</v>
      </c>
      <c r="E331" s="12"/>
      <c r="F331" s="26"/>
      <c r="G331" s="15">
        <v>20158450000</v>
      </c>
      <c r="H331" s="13"/>
      <c r="I331" s="15">
        <v>4284600000</v>
      </c>
      <c r="J331" s="13"/>
    </row>
    <row r="332" spans="1:10" ht="15" customHeight="1">
      <c r="B332" s="14"/>
      <c r="C332" s="12" t="s">
        <v>171</v>
      </c>
      <c r="D332" s="12"/>
      <c r="E332" s="12"/>
      <c r="F332" s="26"/>
      <c r="G332" s="15"/>
      <c r="H332" s="13">
        <v>2201614549</v>
      </c>
      <c r="I332" s="15"/>
      <c r="J332" s="13">
        <v>1373268711</v>
      </c>
    </row>
    <row r="333" spans="1:10" ht="15" customHeight="1">
      <c r="B333" s="14"/>
      <c r="C333" s="12" t="s">
        <v>172</v>
      </c>
      <c r="D333" s="12"/>
      <c r="E333" s="12"/>
      <c r="F333" s="26"/>
      <c r="G333" s="15" t="s">
        <v>1</v>
      </c>
      <c r="H333" s="13">
        <f>SUM(G334:G339)</f>
        <v>657706173</v>
      </c>
      <c r="I333" s="15" t="s">
        <v>1</v>
      </c>
      <c r="J333" s="13">
        <f>SUM(I334:I339)</f>
        <v>642555792</v>
      </c>
    </row>
    <row r="334" spans="1:10" ht="15" customHeight="1">
      <c r="B334" s="14"/>
      <c r="C334" s="12"/>
      <c r="D334" s="12" t="s">
        <v>109</v>
      </c>
      <c r="E334" s="12"/>
      <c r="F334" s="26"/>
      <c r="G334" s="15">
        <v>152375990</v>
      </c>
      <c r="H334" s="13"/>
      <c r="I334" s="15">
        <v>148958210</v>
      </c>
      <c r="J334" s="13"/>
    </row>
    <row r="335" spans="1:10" ht="15" customHeight="1">
      <c r="B335" s="14"/>
      <c r="C335" s="12"/>
      <c r="D335" s="12" t="s">
        <v>110</v>
      </c>
      <c r="E335" s="12"/>
      <c r="F335" s="26"/>
      <c r="G335" s="15">
        <v>300924559</v>
      </c>
      <c r="H335" s="13"/>
      <c r="I335" s="15">
        <v>330126459</v>
      </c>
      <c r="J335" s="13"/>
    </row>
    <row r="336" spans="1:10" ht="15" customHeight="1">
      <c r="B336" s="14"/>
      <c r="C336" s="12"/>
      <c r="D336" s="12" t="s">
        <v>111</v>
      </c>
      <c r="E336" s="12"/>
      <c r="F336" s="26"/>
      <c r="G336" s="15">
        <v>129281870</v>
      </c>
      <c r="H336" s="13"/>
      <c r="I336" s="15">
        <v>24291950</v>
      </c>
      <c r="J336" s="13"/>
    </row>
    <row r="337" spans="2:10" ht="15" customHeight="1">
      <c r="B337" s="14"/>
      <c r="C337" s="12"/>
      <c r="D337" s="12" t="s">
        <v>112</v>
      </c>
      <c r="E337" s="12"/>
      <c r="F337" s="26"/>
      <c r="G337" s="15">
        <v>5730000</v>
      </c>
      <c r="H337" s="13"/>
      <c r="I337" s="15">
        <v>2930000</v>
      </c>
      <c r="J337" s="13"/>
    </row>
    <row r="338" spans="2:10" ht="15" customHeight="1">
      <c r="B338" s="14"/>
      <c r="C338" s="12"/>
      <c r="D338" s="12" t="s">
        <v>181</v>
      </c>
      <c r="E338" s="12"/>
      <c r="F338" s="26"/>
      <c r="G338" s="15">
        <v>1101900</v>
      </c>
      <c r="H338" s="13"/>
      <c r="I338" s="15">
        <v>681300</v>
      </c>
      <c r="J338" s="13"/>
    </row>
    <row r="339" spans="2:10" ht="15" customHeight="1">
      <c r="B339" s="14"/>
      <c r="C339" s="12"/>
      <c r="D339" s="12" t="s">
        <v>195</v>
      </c>
      <c r="E339" s="12"/>
      <c r="F339" s="26"/>
      <c r="G339" s="15">
        <v>68291854</v>
      </c>
      <c r="H339" s="13"/>
      <c r="I339" s="15">
        <v>135567873</v>
      </c>
      <c r="J339" s="13"/>
    </row>
    <row r="340" spans="2:10" ht="15" customHeight="1">
      <c r="B340" s="14" t="s">
        <v>113</v>
      </c>
      <c r="C340" s="12"/>
      <c r="D340" s="12"/>
      <c r="E340" s="12"/>
      <c r="F340" s="26"/>
      <c r="G340" s="15"/>
      <c r="H340" s="13">
        <f>H230+H268+H277+H291+H304+H305+H306+H320+H324+H327</f>
        <v>4137249616926</v>
      </c>
      <c r="I340" s="15"/>
      <c r="J340" s="13">
        <f>J230+J268+J277+J291+J304+J305+J306+J320+J324+J327</f>
        <v>2733714002488</v>
      </c>
    </row>
    <row r="341" spans="2:10" ht="15" customHeight="1">
      <c r="B341" s="14" t="s">
        <v>114</v>
      </c>
      <c r="C341" s="12"/>
      <c r="D341" s="12"/>
      <c r="E341" s="12"/>
      <c r="F341" s="26"/>
      <c r="G341" s="15" t="s">
        <v>1</v>
      </c>
      <c r="H341" s="13" t="s">
        <v>1</v>
      </c>
      <c r="I341" s="15" t="s">
        <v>1</v>
      </c>
      <c r="J341" s="13" t="s">
        <v>1</v>
      </c>
    </row>
    <row r="342" spans="2:10" ht="15" customHeight="1">
      <c r="B342" s="14" t="s">
        <v>192</v>
      </c>
      <c r="C342" s="12"/>
      <c r="D342" s="12"/>
      <c r="E342" s="12"/>
      <c r="F342" s="26"/>
      <c r="G342" s="15" t="s">
        <v>1</v>
      </c>
      <c r="H342" s="13">
        <f>SUM(H343)</f>
        <v>202405950000</v>
      </c>
      <c r="I342" s="15" t="s">
        <v>1</v>
      </c>
      <c r="J342" s="13">
        <f>SUM(J343)</f>
        <v>202405950000</v>
      </c>
    </row>
    <row r="343" spans="2:10" ht="15" customHeight="1">
      <c r="B343" s="14"/>
      <c r="C343" s="12" t="s">
        <v>115</v>
      </c>
      <c r="D343" s="12"/>
      <c r="E343" s="12"/>
      <c r="F343" s="26"/>
      <c r="G343" s="15"/>
      <c r="H343" s="13">
        <v>202405950000</v>
      </c>
      <c r="I343" s="15">
        <v>0</v>
      </c>
      <c r="J343" s="13">
        <v>202405950000</v>
      </c>
    </row>
    <row r="344" spans="2:10" ht="15" customHeight="1">
      <c r="B344" s="14" t="s">
        <v>193</v>
      </c>
      <c r="C344" s="12"/>
      <c r="D344" s="12"/>
      <c r="E344" s="12"/>
      <c r="F344" s="26"/>
      <c r="G344" s="15" t="s">
        <v>1</v>
      </c>
      <c r="H344" s="13">
        <f>SUM(H345:H347)</f>
        <v>8317433789</v>
      </c>
      <c r="I344" s="15" t="s">
        <v>1</v>
      </c>
      <c r="J344" s="13">
        <f>SUM(J345:J347)</f>
        <v>8317433789</v>
      </c>
    </row>
    <row r="345" spans="2:10" ht="15" customHeight="1">
      <c r="B345" s="14"/>
      <c r="C345" s="12" t="s">
        <v>116</v>
      </c>
      <c r="D345" s="12"/>
      <c r="E345" s="12"/>
      <c r="F345" s="26"/>
      <c r="G345" s="15" t="s">
        <v>1</v>
      </c>
      <c r="H345" s="13">
        <v>8312831975</v>
      </c>
      <c r="I345" s="15"/>
      <c r="J345" s="13">
        <v>8312831975</v>
      </c>
    </row>
    <row r="346" spans="2:10" ht="15" customHeight="1">
      <c r="B346" s="14"/>
      <c r="C346" s="12" t="s">
        <v>117</v>
      </c>
      <c r="D346" s="12"/>
      <c r="E346" s="12"/>
      <c r="F346" s="26"/>
      <c r="G346" s="15" t="s">
        <v>1</v>
      </c>
      <c r="H346" s="13">
        <v>1505390</v>
      </c>
      <c r="I346" s="15"/>
      <c r="J346" s="13">
        <v>1505390</v>
      </c>
    </row>
    <row r="347" spans="2:10" ht="15" customHeight="1">
      <c r="B347" s="14"/>
      <c r="C347" s="12" t="s">
        <v>118</v>
      </c>
      <c r="D347" s="12"/>
      <c r="E347" s="12"/>
      <c r="F347" s="26"/>
      <c r="G347" s="15" t="s">
        <v>1</v>
      </c>
      <c r="H347" s="13">
        <v>3096424</v>
      </c>
      <c r="I347" s="15"/>
      <c r="J347" s="13">
        <v>3096424</v>
      </c>
    </row>
    <row r="348" spans="2:10" ht="15" customHeight="1">
      <c r="B348" s="14" t="s">
        <v>194</v>
      </c>
      <c r="C348" s="12"/>
      <c r="D348" s="12"/>
      <c r="E348" s="12"/>
      <c r="F348" s="26"/>
      <c r="G348" s="15" t="s">
        <v>1</v>
      </c>
      <c r="H348" s="11">
        <f>SUM(H349,H350)</f>
        <v>-46244576630</v>
      </c>
      <c r="I348" s="15" t="s">
        <v>1</v>
      </c>
      <c r="J348" s="11">
        <f>SUM(J349,J350)</f>
        <v>-44749063500</v>
      </c>
    </row>
    <row r="349" spans="2:10" ht="15" customHeight="1">
      <c r="B349" s="14"/>
      <c r="C349" s="12" t="s">
        <v>119</v>
      </c>
      <c r="D349" s="12"/>
      <c r="E349" s="12"/>
      <c r="F349" s="26"/>
      <c r="G349" s="15" t="s">
        <v>1</v>
      </c>
      <c r="H349" s="11">
        <v>-46244576630</v>
      </c>
      <c r="I349" s="15" t="s">
        <v>1</v>
      </c>
      <c r="J349" s="11">
        <v>-44749063500</v>
      </c>
    </row>
    <row r="350" spans="2:10" ht="15" customHeight="1">
      <c r="B350" s="14"/>
      <c r="C350" s="12" t="s">
        <v>482</v>
      </c>
      <c r="D350" s="12"/>
      <c r="E350" s="12"/>
      <c r="F350" s="26"/>
      <c r="G350" s="15"/>
      <c r="H350" s="11"/>
      <c r="I350" s="15"/>
      <c r="J350" s="11"/>
    </row>
    <row r="351" spans="2:10" ht="15" customHeight="1">
      <c r="B351" s="61" t="s">
        <v>418</v>
      </c>
      <c r="C351" s="12"/>
      <c r="D351" s="12"/>
      <c r="E351" s="12"/>
      <c r="F351" s="26"/>
      <c r="G351" s="15"/>
      <c r="H351" s="11">
        <f>SUM(H352)</f>
        <v>0</v>
      </c>
      <c r="I351" s="15"/>
      <c r="J351" s="11">
        <f>SUM(J352)</f>
        <v>-50257921</v>
      </c>
    </row>
    <row r="352" spans="2:10" ht="15" customHeight="1">
      <c r="B352" s="14"/>
      <c r="C352" s="62" t="s">
        <v>419</v>
      </c>
      <c r="D352" s="12"/>
      <c r="E352" s="12"/>
      <c r="F352" s="26"/>
      <c r="G352" s="15"/>
      <c r="H352" s="11"/>
      <c r="I352" s="15"/>
      <c r="J352" s="11">
        <v>-50257921</v>
      </c>
    </row>
    <row r="353" spans="1:10" ht="15" customHeight="1">
      <c r="B353" s="14" t="s">
        <v>417</v>
      </c>
      <c r="C353" s="12"/>
      <c r="D353" s="12"/>
      <c r="E353" s="12"/>
      <c r="F353" s="26"/>
      <c r="G353" s="15" t="s">
        <v>1</v>
      </c>
      <c r="H353" s="13">
        <f>SUM(H354:H356)</f>
        <v>235396702951</v>
      </c>
      <c r="I353" s="15" t="s">
        <v>1</v>
      </c>
      <c r="J353" s="13">
        <f>SUM(J354:J356)</f>
        <v>223789823088</v>
      </c>
    </row>
    <row r="354" spans="1:10" ht="15" customHeight="1">
      <c r="B354" s="14"/>
      <c r="C354" s="12" t="s">
        <v>120</v>
      </c>
      <c r="D354" s="12"/>
      <c r="E354" s="12"/>
      <c r="F354" s="26"/>
      <c r="G354" s="15" t="s">
        <v>1</v>
      </c>
      <c r="H354" s="13">
        <v>6315859004</v>
      </c>
      <c r="I354" s="15"/>
      <c r="J354" s="13">
        <v>4590393807</v>
      </c>
    </row>
    <row r="355" spans="1:10" ht="15" customHeight="1">
      <c r="B355" s="14"/>
      <c r="C355" s="12" t="s">
        <v>121</v>
      </c>
      <c r="D355" s="12"/>
      <c r="E355" s="12"/>
      <c r="F355" s="26"/>
      <c r="G355" s="10" t="s">
        <v>1</v>
      </c>
      <c r="H355" s="51">
        <v>3239397322</v>
      </c>
      <c r="I355" s="10"/>
      <c r="J355" s="51">
        <v>2772705581</v>
      </c>
    </row>
    <row r="356" spans="1:10" ht="15" customHeight="1">
      <c r="A356" s="36"/>
      <c r="B356" s="14"/>
      <c r="C356" s="12" t="s">
        <v>275</v>
      </c>
      <c r="D356" s="12"/>
      <c r="E356" s="12"/>
      <c r="F356" s="26"/>
      <c r="G356" s="15"/>
      <c r="H356" s="13">
        <v>225841446625</v>
      </c>
      <c r="I356" s="15"/>
      <c r="J356" s="13">
        <v>216426723700</v>
      </c>
    </row>
    <row r="357" spans="1:10" ht="15" customHeight="1">
      <c r="B357" s="14" t="s">
        <v>122</v>
      </c>
      <c r="C357" s="12"/>
      <c r="D357" s="12"/>
      <c r="E357" s="12"/>
      <c r="F357" s="26"/>
      <c r="G357" s="15"/>
      <c r="H357" s="13">
        <f>H342+H344+H348+H351+H353</f>
        <v>399875510110</v>
      </c>
      <c r="I357" s="15"/>
      <c r="J357" s="13">
        <f>J342+J344+J348+J351+J353</f>
        <v>389713885456</v>
      </c>
    </row>
    <row r="358" spans="1:10" ht="15" customHeight="1">
      <c r="B358" s="27" t="s">
        <v>123</v>
      </c>
      <c r="C358" s="28"/>
      <c r="D358" s="28"/>
      <c r="E358" s="28"/>
      <c r="F358" s="29"/>
      <c r="G358" s="30" t="s">
        <v>1</v>
      </c>
      <c r="H358" s="31">
        <f>H340+H357</f>
        <v>4537125127036</v>
      </c>
      <c r="I358" s="30" t="s">
        <v>1</v>
      </c>
      <c r="J358" s="31">
        <f>J340+J357</f>
        <v>3123427887944</v>
      </c>
    </row>
    <row r="359" spans="1:10" ht="15" customHeight="1">
      <c r="B359" s="37"/>
      <c r="C359" s="37"/>
      <c r="D359" s="37"/>
      <c r="E359" s="37"/>
      <c r="F359" s="37"/>
      <c r="G359" s="38"/>
      <c r="H359" s="38">
        <f>H228-H340-H357</f>
        <v>0</v>
      </c>
      <c r="I359" s="38"/>
      <c r="J359" s="38">
        <f>J228-J340-J357</f>
        <v>0</v>
      </c>
    </row>
  </sheetData>
  <mergeCells count="4">
    <mergeCell ref="I7:J7"/>
    <mergeCell ref="B7:F7"/>
    <mergeCell ref="B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ignoredErrors>
    <ignoredError sqref="I30:J30 I169:J169 I38:I40 I41:J41 I19:J20 I130 I135:J135 I196:I198 I200 J206 I179:J180 I294:I299 H19 G294 I35 G41 G87 G101 G135 G166 G169 G179 G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X140"/>
  <sheetViews>
    <sheetView showGridLines="0" zoomScale="115" zoomScaleNormal="115" workbookViewId="0"/>
  </sheetViews>
  <sheetFormatPr defaultRowHeight="12"/>
  <cols>
    <col min="1" max="1" width="5.625" style="2" customWidth="1"/>
    <col min="2" max="3" width="2.125" style="2" customWidth="1"/>
    <col min="4" max="4" width="2.625" style="2" customWidth="1"/>
    <col min="5" max="7" width="2.125" style="2" customWidth="1"/>
    <col min="8" max="8" width="3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" customHeight="1"/>
    <row r="4" spans="1:12" ht="15" customHeight="1">
      <c r="B4" s="76" t="s">
        <v>515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s="49" customFormat="1" ht="15" customHeight="1">
      <c r="B5" s="76" t="s">
        <v>514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s="33" customFormat="1" ht="15" customHeight="1">
      <c r="B6" s="33" t="s">
        <v>201</v>
      </c>
      <c r="J6" s="40"/>
      <c r="L6" s="40" t="s">
        <v>521</v>
      </c>
    </row>
    <row r="7" spans="1:12" ht="15" customHeight="1">
      <c r="A7" s="50"/>
      <c r="B7" s="72" t="s">
        <v>9</v>
      </c>
      <c r="C7" s="73"/>
      <c r="D7" s="73"/>
      <c r="E7" s="73"/>
      <c r="F7" s="73"/>
      <c r="G7" s="73"/>
      <c r="H7" s="74"/>
      <c r="I7" s="67" t="s">
        <v>517</v>
      </c>
      <c r="J7" s="68"/>
      <c r="K7" s="67" t="s">
        <v>519</v>
      </c>
      <c r="L7" s="68"/>
    </row>
    <row r="8" spans="1:12" s="7" customFormat="1" ht="15" customHeight="1">
      <c r="B8" s="16" t="s">
        <v>189</v>
      </c>
      <c r="C8" s="17"/>
      <c r="D8" s="17"/>
      <c r="E8" s="8"/>
      <c r="F8" s="8"/>
      <c r="G8" s="8"/>
      <c r="H8" s="9"/>
      <c r="I8" s="22"/>
      <c r="J8" s="23">
        <f>SUM(J9,J18,J29,J34,J40,J43,J46)</f>
        <v>548011221294</v>
      </c>
      <c r="K8" s="22"/>
      <c r="L8" s="23">
        <f>SUM(L9,L18,L29,L34,L40,L43,L46)</f>
        <v>333155200681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SUM(I10:I17)</f>
        <v>46197618882</v>
      </c>
      <c r="K9" s="10"/>
      <c r="L9" s="11">
        <f>SUM(K10:K17)</f>
        <v>34415388095</v>
      </c>
    </row>
    <row r="10" spans="1:12" ht="15" customHeight="1">
      <c r="B10" s="18"/>
      <c r="C10" s="19"/>
      <c r="D10" s="19" t="s">
        <v>292</v>
      </c>
      <c r="E10" s="57" t="s">
        <v>295</v>
      </c>
      <c r="F10" s="3"/>
      <c r="G10" s="3"/>
      <c r="H10" s="4"/>
      <c r="I10" s="10">
        <v>32132323305</v>
      </c>
      <c r="J10" s="11"/>
      <c r="K10" s="10">
        <v>21865547460</v>
      </c>
      <c r="L10" s="11"/>
    </row>
    <row r="11" spans="1:12" ht="15" customHeight="1">
      <c r="B11" s="18"/>
      <c r="C11" s="19"/>
      <c r="D11" s="19" t="s">
        <v>294</v>
      </c>
      <c r="E11" s="57" t="s">
        <v>296</v>
      </c>
      <c r="F11" s="3"/>
      <c r="G11" s="3"/>
      <c r="H11" s="4"/>
      <c r="I11" s="10">
        <v>7370757959</v>
      </c>
      <c r="J11" s="11"/>
      <c r="K11" s="10">
        <v>6013842411</v>
      </c>
      <c r="L11" s="11" t="s">
        <v>1</v>
      </c>
    </row>
    <row r="12" spans="1:12" ht="15" customHeight="1">
      <c r="B12" s="18"/>
      <c r="C12" s="19"/>
      <c r="D12" s="19" t="s">
        <v>303</v>
      </c>
      <c r="E12" s="57" t="s">
        <v>297</v>
      </c>
      <c r="F12" s="3"/>
      <c r="G12" s="3"/>
      <c r="H12" s="4"/>
      <c r="I12" s="10">
        <v>196090909</v>
      </c>
      <c r="J12" s="11"/>
      <c r="K12" s="10">
        <v>47000000</v>
      </c>
      <c r="L12" s="11" t="s">
        <v>1</v>
      </c>
    </row>
    <row r="13" spans="1:12" ht="15" customHeight="1">
      <c r="B13" s="18"/>
      <c r="C13" s="19"/>
      <c r="D13" s="19" t="s">
        <v>304</v>
      </c>
      <c r="E13" s="57" t="s">
        <v>298</v>
      </c>
      <c r="F13" s="3"/>
      <c r="G13" s="3"/>
      <c r="H13" s="4"/>
      <c r="I13" s="10">
        <v>667939371</v>
      </c>
      <c r="J13" s="11"/>
      <c r="K13" s="10">
        <v>1063162922</v>
      </c>
      <c r="L13" s="11" t="s">
        <v>1</v>
      </c>
    </row>
    <row r="14" spans="1:12" ht="15" customHeight="1">
      <c r="B14" s="18"/>
      <c r="C14" s="19"/>
      <c r="D14" s="19" t="s">
        <v>305</v>
      </c>
      <c r="E14" s="57" t="s">
        <v>299</v>
      </c>
      <c r="F14" s="3"/>
      <c r="G14" s="3"/>
      <c r="H14" s="4"/>
      <c r="I14" s="10">
        <v>521260293</v>
      </c>
      <c r="J14" s="11" t="s">
        <v>1</v>
      </c>
      <c r="K14" s="10">
        <v>248060577</v>
      </c>
      <c r="L14" s="11" t="s">
        <v>1</v>
      </c>
    </row>
    <row r="15" spans="1:12" ht="15" customHeight="1">
      <c r="B15" s="18"/>
      <c r="C15" s="19"/>
      <c r="D15" s="19" t="s">
        <v>306</v>
      </c>
      <c r="E15" s="57" t="s">
        <v>300</v>
      </c>
      <c r="F15" s="3"/>
      <c r="G15" s="3"/>
      <c r="H15" s="4"/>
      <c r="I15" s="10">
        <v>4290261886</v>
      </c>
      <c r="J15" s="11" t="s">
        <v>1</v>
      </c>
      <c r="K15" s="10">
        <v>4295687061</v>
      </c>
      <c r="L15" s="11" t="s">
        <v>1</v>
      </c>
    </row>
    <row r="16" spans="1:12" ht="15" customHeight="1">
      <c r="B16" s="18"/>
      <c r="C16" s="19"/>
      <c r="D16" s="19" t="s">
        <v>307</v>
      </c>
      <c r="E16" s="57" t="s">
        <v>301</v>
      </c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308</v>
      </c>
      <c r="E17" s="57" t="s">
        <v>302</v>
      </c>
      <c r="F17" s="3"/>
      <c r="G17" s="3"/>
      <c r="H17" s="4"/>
      <c r="I17" s="10">
        <v>1018985159</v>
      </c>
      <c r="J17" s="11"/>
      <c r="K17" s="10">
        <v>882087664</v>
      </c>
      <c r="L17" s="11"/>
    </row>
    <row r="18" spans="1:12" ht="15" customHeight="1">
      <c r="B18" s="18"/>
      <c r="C18" s="19" t="s">
        <v>279</v>
      </c>
      <c r="D18" s="19"/>
      <c r="E18" s="3"/>
      <c r="F18" s="3"/>
      <c r="G18" s="3"/>
      <c r="H18" s="4"/>
      <c r="I18" s="10"/>
      <c r="J18" s="11">
        <f>SUM(I19:I28)</f>
        <v>162131934150</v>
      </c>
      <c r="K18" s="10"/>
      <c r="L18" s="11">
        <f>SUM(K19:K28)</f>
        <v>98166447534</v>
      </c>
    </row>
    <row r="19" spans="1:12" ht="15" customHeight="1">
      <c r="B19" s="18"/>
      <c r="C19" s="19"/>
      <c r="D19" s="19" t="s">
        <v>291</v>
      </c>
      <c r="E19" s="57" t="s">
        <v>406</v>
      </c>
      <c r="F19" s="3"/>
      <c r="G19" s="3"/>
      <c r="H19" s="4"/>
      <c r="I19" s="10"/>
      <c r="J19" s="11"/>
      <c r="K19" s="10">
        <v>57699828618</v>
      </c>
      <c r="L19" s="11"/>
    </row>
    <row r="20" spans="1:12" ht="15" customHeight="1">
      <c r="B20" s="18"/>
      <c r="C20" s="19"/>
      <c r="D20" s="19" t="s">
        <v>293</v>
      </c>
      <c r="E20" s="19" t="s">
        <v>309</v>
      </c>
      <c r="F20" s="3"/>
      <c r="G20" s="3"/>
      <c r="H20" s="4"/>
      <c r="I20" s="10">
        <v>102664978361</v>
      </c>
      <c r="J20" s="11"/>
      <c r="K20" s="10"/>
      <c r="L20" s="11"/>
    </row>
    <row r="21" spans="1:12" ht="15" customHeight="1">
      <c r="B21" s="18"/>
      <c r="C21" s="19"/>
      <c r="D21" s="19" t="s">
        <v>303</v>
      </c>
      <c r="E21" s="19" t="s">
        <v>407</v>
      </c>
      <c r="F21" s="3"/>
      <c r="G21" s="3"/>
      <c r="H21" s="4"/>
      <c r="I21" s="10"/>
      <c r="J21" s="11"/>
      <c r="K21" s="10">
        <v>11812439810</v>
      </c>
      <c r="L21" s="11"/>
    </row>
    <row r="22" spans="1:12" ht="15" customHeight="1">
      <c r="B22" s="18"/>
      <c r="C22" s="19"/>
      <c r="D22" s="19" t="s">
        <v>304</v>
      </c>
      <c r="E22" s="19" t="s">
        <v>310</v>
      </c>
      <c r="F22" s="3"/>
      <c r="G22" s="3"/>
      <c r="H22" s="4"/>
      <c r="I22" s="10">
        <f>17548548650+3622244279</f>
        <v>21170792929</v>
      </c>
      <c r="J22" s="11" t="s">
        <v>1</v>
      </c>
      <c r="K22" s="10"/>
      <c r="L22" s="11" t="s">
        <v>1</v>
      </c>
    </row>
    <row r="23" spans="1:12" ht="15" customHeight="1">
      <c r="B23" s="18"/>
      <c r="C23" s="19"/>
      <c r="D23" s="19" t="s">
        <v>305</v>
      </c>
      <c r="E23" s="19" t="s">
        <v>311</v>
      </c>
      <c r="F23" s="3"/>
      <c r="G23" s="3"/>
      <c r="H23" s="4"/>
      <c r="I23" s="10">
        <v>7491427268</v>
      </c>
      <c r="J23" s="11" t="s">
        <v>1</v>
      </c>
      <c r="K23" s="10">
        <v>407314759</v>
      </c>
      <c r="L23" s="11" t="s">
        <v>1</v>
      </c>
    </row>
    <row r="24" spans="1:12" ht="15" customHeight="1">
      <c r="B24" s="18"/>
      <c r="C24" s="19"/>
      <c r="D24" s="19" t="s">
        <v>306</v>
      </c>
      <c r="E24" s="19" t="s">
        <v>312</v>
      </c>
      <c r="F24" s="3"/>
      <c r="G24" s="3"/>
      <c r="H24" s="4"/>
      <c r="I24" s="10">
        <v>2907432054</v>
      </c>
      <c r="J24" s="11"/>
      <c r="K24" s="10">
        <v>1038137174</v>
      </c>
      <c r="L24" s="11"/>
    </row>
    <row r="25" spans="1:12" ht="15" customHeight="1">
      <c r="B25" s="18"/>
      <c r="C25" s="19"/>
      <c r="D25" s="19" t="s">
        <v>307</v>
      </c>
      <c r="E25" s="19" t="s">
        <v>313</v>
      </c>
      <c r="F25" s="3"/>
      <c r="G25" s="3"/>
      <c r="H25" s="4"/>
      <c r="I25" s="10">
        <v>2157060374</v>
      </c>
      <c r="J25" s="11"/>
      <c r="K25" s="10">
        <v>535556163</v>
      </c>
      <c r="L25" s="11"/>
    </row>
    <row r="26" spans="1:12" ht="15" customHeight="1">
      <c r="B26" s="18"/>
      <c r="C26" s="19"/>
      <c r="D26" s="19" t="s">
        <v>308</v>
      </c>
      <c r="E26" s="19" t="s">
        <v>314</v>
      </c>
      <c r="F26" s="3"/>
      <c r="G26" s="3"/>
      <c r="H26" s="4"/>
      <c r="I26" s="10">
        <v>25740243164</v>
      </c>
      <c r="J26" s="11"/>
      <c r="K26" s="10">
        <v>24009800236</v>
      </c>
      <c r="L26" s="11"/>
    </row>
    <row r="27" spans="1:12" ht="15" customHeight="1">
      <c r="B27" s="18"/>
      <c r="C27" s="19"/>
      <c r="D27" s="19" t="s">
        <v>378</v>
      </c>
      <c r="E27" s="19" t="s">
        <v>408</v>
      </c>
      <c r="F27" s="3"/>
      <c r="G27" s="3"/>
      <c r="H27" s="4"/>
      <c r="I27" s="10"/>
      <c r="J27" s="11"/>
      <c r="K27" s="10">
        <v>207956500</v>
      </c>
      <c r="L27" s="11"/>
    </row>
    <row r="28" spans="1:12" ht="15" customHeight="1">
      <c r="B28" s="18"/>
      <c r="C28" s="19"/>
      <c r="D28" s="19" t="s">
        <v>379</v>
      </c>
      <c r="E28" s="19" t="s">
        <v>409</v>
      </c>
      <c r="F28" s="3"/>
      <c r="G28" s="3"/>
      <c r="H28" s="4"/>
      <c r="I28" s="10"/>
      <c r="J28" s="11"/>
      <c r="K28" s="10">
        <v>2455414274</v>
      </c>
      <c r="L28" s="11"/>
    </row>
    <row r="29" spans="1:12" ht="15" customHeight="1">
      <c r="B29" s="18"/>
      <c r="C29" s="19" t="s">
        <v>149</v>
      </c>
      <c r="D29" s="19"/>
      <c r="E29" s="3"/>
      <c r="F29" s="3"/>
      <c r="G29" s="3"/>
      <c r="H29" s="4"/>
      <c r="I29" s="10"/>
      <c r="J29" s="11">
        <f>SUM(I30:I33)</f>
        <v>300124475615</v>
      </c>
      <c r="K29" s="10"/>
      <c r="L29" s="11">
        <f>SUM(K30:K33)</f>
        <v>162774836868</v>
      </c>
    </row>
    <row r="30" spans="1:12" ht="15" customHeight="1">
      <c r="A30" s="35"/>
      <c r="B30" s="18"/>
      <c r="C30" s="19"/>
      <c r="D30" s="19" t="s">
        <v>315</v>
      </c>
      <c r="E30" s="19" t="s">
        <v>317</v>
      </c>
      <c r="F30" s="3"/>
      <c r="G30" s="3"/>
      <c r="H30" s="4"/>
      <c r="I30" s="10">
        <v>294221465767</v>
      </c>
      <c r="J30" s="11" t="s">
        <v>1</v>
      </c>
      <c r="K30" s="10">
        <v>158048360751</v>
      </c>
      <c r="L30" s="11" t="s">
        <v>1</v>
      </c>
    </row>
    <row r="31" spans="1:12" ht="15" customHeight="1">
      <c r="A31" s="35"/>
      <c r="B31" s="18"/>
      <c r="C31" s="19"/>
      <c r="D31" s="19" t="s">
        <v>316</v>
      </c>
      <c r="E31" s="19" t="s">
        <v>318</v>
      </c>
      <c r="F31" s="3"/>
      <c r="G31" s="3"/>
      <c r="H31" s="4"/>
      <c r="I31" s="10">
        <v>4786863722</v>
      </c>
      <c r="J31" s="11"/>
      <c r="K31" s="10">
        <v>4328046649</v>
      </c>
      <c r="L31" s="11"/>
    </row>
    <row r="32" spans="1:12" ht="15" customHeight="1">
      <c r="A32" s="35"/>
      <c r="B32" s="18"/>
      <c r="C32" s="19"/>
      <c r="D32" s="19" t="s">
        <v>303</v>
      </c>
      <c r="E32" s="19" t="s">
        <v>319</v>
      </c>
      <c r="F32" s="3"/>
      <c r="G32" s="3"/>
      <c r="H32" s="4"/>
      <c r="I32" s="10">
        <v>335122099</v>
      </c>
      <c r="J32" s="11" t="s">
        <v>1</v>
      </c>
      <c r="K32" s="10">
        <v>218289327</v>
      </c>
      <c r="L32" s="11" t="s">
        <v>1</v>
      </c>
    </row>
    <row r="33" spans="1:12" ht="15" customHeight="1">
      <c r="A33" s="35"/>
      <c r="B33" s="18"/>
      <c r="C33" s="19"/>
      <c r="D33" s="19" t="s">
        <v>304</v>
      </c>
      <c r="E33" s="19" t="s">
        <v>320</v>
      </c>
      <c r="F33" s="3"/>
      <c r="G33" s="3"/>
      <c r="H33" s="4"/>
      <c r="I33" s="10">
        <v>781024027</v>
      </c>
      <c r="J33" s="11"/>
      <c r="K33" s="10">
        <v>180140141</v>
      </c>
      <c r="L33" s="11"/>
    </row>
    <row r="34" spans="1:12" ht="15" customHeight="1">
      <c r="B34" s="18"/>
      <c r="C34" s="19" t="s">
        <v>3</v>
      </c>
      <c r="D34" s="19"/>
      <c r="E34" s="3"/>
      <c r="F34" s="3"/>
      <c r="G34" s="3"/>
      <c r="H34" s="4"/>
      <c r="I34" s="10"/>
      <c r="J34" s="11">
        <f>SUM(I35:I39)</f>
        <v>31249916866</v>
      </c>
      <c r="K34" s="10"/>
      <c r="L34" s="11">
        <f>SUM(K35:K39)</f>
        <v>28561215116</v>
      </c>
    </row>
    <row r="35" spans="1:12" ht="15" customHeight="1">
      <c r="B35" s="18"/>
      <c r="C35" s="19"/>
      <c r="D35" s="19" t="s">
        <v>292</v>
      </c>
      <c r="E35" s="19" t="s">
        <v>321</v>
      </c>
      <c r="F35" s="3"/>
      <c r="G35" s="3"/>
      <c r="H35" s="4"/>
      <c r="I35" s="10">
        <v>1357353726</v>
      </c>
      <c r="J35" s="11" t="s">
        <v>1</v>
      </c>
      <c r="K35" s="10">
        <v>1098515768</v>
      </c>
      <c r="L35" s="11" t="s">
        <v>1</v>
      </c>
    </row>
    <row r="36" spans="1:12" ht="15" customHeight="1">
      <c r="B36" s="18"/>
      <c r="C36" s="19"/>
      <c r="D36" s="19" t="s">
        <v>293</v>
      </c>
      <c r="E36" s="19" t="s">
        <v>410</v>
      </c>
      <c r="F36" s="3"/>
      <c r="G36" s="3"/>
      <c r="H36" s="4"/>
      <c r="I36" s="10"/>
      <c r="J36" s="11"/>
      <c r="K36" s="10">
        <v>14159178471</v>
      </c>
      <c r="L36" s="11"/>
    </row>
    <row r="37" spans="1:12" ht="15" customHeight="1">
      <c r="B37" s="18"/>
      <c r="C37" s="19"/>
      <c r="D37" s="19" t="s">
        <v>303</v>
      </c>
      <c r="E37" s="19" t="s">
        <v>322</v>
      </c>
      <c r="F37" s="3"/>
      <c r="G37" s="3"/>
      <c r="H37" s="4"/>
      <c r="I37" s="10">
        <v>11900235915</v>
      </c>
      <c r="J37" s="11" t="s">
        <v>1</v>
      </c>
      <c r="K37" s="10"/>
      <c r="L37" s="11" t="s">
        <v>1</v>
      </c>
    </row>
    <row r="38" spans="1:12" ht="15" customHeight="1">
      <c r="A38" s="34"/>
      <c r="B38" s="18"/>
      <c r="C38" s="19"/>
      <c r="D38" s="19" t="s">
        <v>304</v>
      </c>
      <c r="E38" s="19" t="s">
        <v>323</v>
      </c>
      <c r="F38" s="3"/>
      <c r="G38" s="3"/>
      <c r="H38" s="4"/>
      <c r="I38" s="10">
        <v>17187889646</v>
      </c>
      <c r="J38" s="11" t="s">
        <v>1</v>
      </c>
      <c r="K38" s="10">
        <v>13067284897</v>
      </c>
      <c r="L38" s="11" t="s">
        <v>1</v>
      </c>
    </row>
    <row r="39" spans="1:12" ht="15" customHeight="1">
      <c r="B39" s="18"/>
      <c r="C39" s="19"/>
      <c r="D39" s="19" t="s">
        <v>305</v>
      </c>
      <c r="E39" s="19" t="s">
        <v>324</v>
      </c>
      <c r="F39" s="3"/>
      <c r="G39" s="3"/>
      <c r="H39" s="4"/>
      <c r="I39" s="10">
        <v>804437579</v>
      </c>
      <c r="J39" s="11" t="s">
        <v>1</v>
      </c>
      <c r="K39" s="10">
        <v>236235980</v>
      </c>
      <c r="L39" s="11" t="s">
        <v>1</v>
      </c>
    </row>
    <row r="40" spans="1:12" ht="15" customHeight="1">
      <c r="B40" s="18"/>
      <c r="C40" s="19" t="s">
        <v>134</v>
      </c>
      <c r="D40" s="19"/>
      <c r="E40" s="3"/>
      <c r="F40" s="3"/>
      <c r="G40" s="3"/>
      <c r="H40" s="4"/>
      <c r="I40" s="10"/>
      <c r="J40" s="11">
        <f>SUM(I41:I42)</f>
        <v>0</v>
      </c>
      <c r="K40" s="10"/>
      <c r="L40" s="11">
        <f>SUM(K41:K42)</f>
        <v>0</v>
      </c>
    </row>
    <row r="41" spans="1:12" ht="15" customHeight="1">
      <c r="B41" s="18"/>
      <c r="C41" s="19"/>
      <c r="D41" s="19" t="s">
        <v>315</v>
      </c>
      <c r="E41" s="19" t="s">
        <v>325</v>
      </c>
      <c r="F41" s="3"/>
      <c r="G41" s="3"/>
      <c r="H41" s="4"/>
      <c r="I41" s="10"/>
      <c r="J41" s="11" t="s">
        <v>1</v>
      </c>
      <c r="K41" s="10"/>
      <c r="L41" s="11" t="s">
        <v>1</v>
      </c>
    </row>
    <row r="42" spans="1:12" ht="15" customHeight="1">
      <c r="B42" s="18"/>
      <c r="C42" s="19"/>
      <c r="D42" s="19" t="s">
        <v>316</v>
      </c>
      <c r="E42" s="19" t="s">
        <v>326</v>
      </c>
      <c r="F42" s="3"/>
      <c r="G42" s="3"/>
      <c r="H42" s="4"/>
      <c r="I42" s="10"/>
      <c r="J42" s="11"/>
      <c r="K42" s="10"/>
      <c r="L42" s="11"/>
    </row>
    <row r="43" spans="1:12" ht="15" customHeight="1">
      <c r="B43" s="18"/>
      <c r="C43" s="19" t="s">
        <v>133</v>
      </c>
      <c r="D43" s="19"/>
      <c r="E43" s="3"/>
      <c r="F43" s="3"/>
      <c r="G43" s="3"/>
      <c r="H43" s="4"/>
      <c r="I43" s="10"/>
      <c r="J43" s="11">
        <f>SUM(I44:I45)</f>
        <v>5258963276</v>
      </c>
      <c r="K43" s="10"/>
      <c r="L43" s="11">
        <f>SUM(K44:K45)</f>
        <v>7984322573</v>
      </c>
    </row>
    <row r="44" spans="1:12" ht="15" customHeight="1">
      <c r="B44" s="18"/>
      <c r="C44" s="19"/>
      <c r="D44" s="19" t="s">
        <v>292</v>
      </c>
      <c r="E44" s="19" t="s">
        <v>327</v>
      </c>
      <c r="F44" s="3"/>
      <c r="G44" s="3"/>
      <c r="H44" s="4"/>
      <c r="I44" s="10">
        <v>597069892</v>
      </c>
      <c r="J44" s="11" t="s">
        <v>1</v>
      </c>
      <c r="K44" s="10">
        <v>1798106902</v>
      </c>
      <c r="L44" s="11" t="s">
        <v>1</v>
      </c>
    </row>
    <row r="45" spans="1:12" ht="15" customHeight="1">
      <c r="B45" s="18"/>
      <c r="C45" s="19"/>
      <c r="D45" s="19" t="s">
        <v>294</v>
      </c>
      <c r="E45" s="19" t="s">
        <v>328</v>
      </c>
      <c r="F45" s="3"/>
      <c r="G45" s="3"/>
      <c r="H45" s="4"/>
      <c r="I45" s="10">
        <v>4661893384</v>
      </c>
      <c r="J45" s="11" t="s">
        <v>1</v>
      </c>
      <c r="K45" s="10">
        <v>6186215671</v>
      </c>
      <c r="L45" s="11" t="s">
        <v>1</v>
      </c>
    </row>
    <row r="46" spans="1:12" ht="15" customHeight="1">
      <c r="B46" s="20"/>
      <c r="C46" s="21" t="s">
        <v>4</v>
      </c>
      <c r="D46" s="21"/>
      <c r="E46" s="3"/>
      <c r="F46" s="3"/>
      <c r="G46" s="3"/>
      <c r="H46" s="4"/>
      <c r="I46" s="10"/>
      <c r="J46" s="11">
        <f>SUM(I47:I51)</f>
        <v>3048312505</v>
      </c>
      <c r="K46" s="10"/>
      <c r="L46" s="11">
        <f>SUM(K47:K51)</f>
        <v>1252990495</v>
      </c>
    </row>
    <row r="47" spans="1:12" ht="15" customHeight="1">
      <c r="B47" s="20"/>
      <c r="C47" s="21"/>
      <c r="D47" s="21" t="s">
        <v>315</v>
      </c>
      <c r="E47" s="21" t="s">
        <v>329</v>
      </c>
      <c r="F47" s="3"/>
      <c r="G47" s="3"/>
      <c r="H47" s="4"/>
      <c r="I47" s="10">
        <v>1472101236</v>
      </c>
      <c r="J47" s="11" t="s">
        <v>1</v>
      </c>
      <c r="K47" s="10">
        <v>887020391</v>
      </c>
      <c r="L47" s="11" t="s">
        <v>1</v>
      </c>
    </row>
    <row r="48" spans="1:12" ht="15" customHeight="1">
      <c r="B48" s="20"/>
      <c r="C48" s="21"/>
      <c r="D48" s="21" t="s">
        <v>316</v>
      </c>
      <c r="E48" s="21" t="s">
        <v>330</v>
      </c>
      <c r="F48" s="3"/>
      <c r="G48" s="3"/>
      <c r="H48" s="4"/>
      <c r="I48" s="10">
        <v>1334529861</v>
      </c>
      <c r="J48" s="11"/>
      <c r="K48" s="10">
        <v>291771104</v>
      </c>
      <c r="L48" s="11"/>
    </row>
    <row r="49" spans="2:12" ht="15" customHeight="1">
      <c r="B49" s="20"/>
      <c r="C49" s="21"/>
      <c r="D49" s="21" t="s">
        <v>303</v>
      </c>
      <c r="E49" s="21" t="s">
        <v>480</v>
      </c>
      <c r="F49" s="3"/>
      <c r="G49" s="3"/>
      <c r="H49" s="4"/>
      <c r="I49" s="10">
        <v>98829910</v>
      </c>
      <c r="J49" s="11"/>
      <c r="K49" s="10">
        <v>71799000</v>
      </c>
      <c r="L49" s="11"/>
    </row>
    <row r="50" spans="2:12" ht="15" customHeight="1">
      <c r="B50" s="20"/>
      <c r="C50" s="21"/>
      <c r="D50" s="21" t="s">
        <v>304</v>
      </c>
      <c r="E50" s="21" t="s">
        <v>331</v>
      </c>
      <c r="F50" s="3"/>
      <c r="G50" s="3"/>
      <c r="H50" s="4"/>
      <c r="I50" s="10">
        <v>142521644</v>
      </c>
      <c r="J50" s="11" t="s">
        <v>1</v>
      </c>
      <c r="K50" s="10"/>
      <c r="L50" s="11" t="s">
        <v>1</v>
      </c>
    </row>
    <row r="51" spans="2:12" ht="15" customHeight="1">
      <c r="B51" s="20"/>
      <c r="C51" s="21"/>
      <c r="D51" s="21" t="s">
        <v>305</v>
      </c>
      <c r="E51" s="21" t="s">
        <v>289</v>
      </c>
      <c r="F51" s="3"/>
      <c r="G51" s="3"/>
      <c r="H51" s="4"/>
      <c r="I51" s="10">
        <v>329854</v>
      </c>
      <c r="J51" s="11"/>
      <c r="K51" s="10">
        <v>2400000</v>
      </c>
      <c r="L51" s="11"/>
    </row>
    <row r="52" spans="2:12" ht="15" customHeight="1">
      <c r="B52" s="20" t="s">
        <v>185</v>
      </c>
      <c r="C52" s="21"/>
      <c r="D52" s="21"/>
      <c r="E52" s="3"/>
      <c r="F52" s="3"/>
      <c r="G52" s="3"/>
      <c r="H52" s="4"/>
      <c r="I52" s="10"/>
      <c r="J52" s="11">
        <f>SUM(J53,J60,J70,J75,J79,J82,J85,J109)</f>
        <v>510502051616</v>
      </c>
      <c r="K52" s="10"/>
      <c r="L52" s="11">
        <f>SUM(L53,L60,L70,L75,L79,L82,L85,L109)</f>
        <v>302018146346</v>
      </c>
    </row>
    <row r="53" spans="2:12" ht="15" customHeight="1">
      <c r="B53" s="20"/>
      <c r="C53" s="21" t="s">
        <v>5</v>
      </c>
      <c r="D53" s="21"/>
      <c r="E53" s="3"/>
      <c r="F53" s="3"/>
      <c r="G53" s="3"/>
      <c r="H53" s="4"/>
      <c r="I53" s="10"/>
      <c r="J53" s="11">
        <f>SUM(I54:I59)</f>
        <v>15872132305</v>
      </c>
      <c r="K53" s="10"/>
      <c r="L53" s="11">
        <f>SUM(K54:K59)</f>
        <v>10676032260</v>
      </c>
    </row>
    <row r="54" spans="2:12" ht="15" customHeight="1">
      <c r="B54" s="20"/>
      <c r="C54" s="21"/>
      <c r="D54" s="21" t="s">
        <v>292</v>
      </c>
      <c r="E54" s="21" t="s">
        <v>332</v>
      </c>
      <c r="F54" s="3"/>
      <c r="G54" s="3"/>
      <c r="H54" s="4"/>
      <c r="I54" s="10">
        <v>11849998950</v>
      </c>
      <c r="J54" s="11" t="s">
        <v>1</v>
      </c>
      <c r="K54" s="10">
        <v>8820328445</v>
      </c>
      <c r="L54" s="11" t="s">
        <v>1</v>
      </c>
    </row>
    <row r="55" spans="2:12" ht="15" customHeight="1">
      <c r="B55" s="20"/>
      <c r="C55" s="21"/>
      <c r="D55" s="21" t="s">
        <v>294</v>
      </c>
      <c r="E55" s="21" t="s">
        <v>333</v>
      </c>
      <c r="F55" s="3"/>
      <c r="G55" s="3"/>
      <c r="H55" s="4"/>
      <c r="I55" s="10">
        <v>251430897</v>
      </c>
      <c r="J55" s="11" t="s">
        <v>1</v>
      </c>
      <c r="K55" s="10">
        <v>85451704</v>
      </c>
      <c r="L55" s="11" t="s">
        <v>1</v>
      </c>
    </row>
    <row r="56" spans="2:12" ht="15" customHeight="1">
      <c r="B56" s="20"/>
      <c r="C56" s="21"/>
      <c r="D56" s="21" t="s">
        <v>303</v>
      </c>
      <c r="E56" s="21" t="s">
        <v>334</v>
      </c>
      <c r="F56" s="3"/>
      <c r="G56" s="3"/>
      <c r="H56" s="4"/>
      <c r="I56" s="10"/>
      <c r="J56" s="11"/>
      <c r="K56" s="10"/>
      <c r="L56" s="11"/>
    </row>
    <row r="57" spans="2:12" ht="15" customHeight="1">
      <c r="B57" s="20"/>
      <c r="C57" s="21"/>
      <c r="D57" s="21" t="s">
        <v>304</v>
      </c>
      <c r="E57" s="21" t="s">
        <v>335</v>
      </c>
      <c r="F57" s="3"/>
      <c r="G57" s="3"/>
      <c r="H57" s="4"/>
      <c r="I57" s="10">
        <v>237435834</v>
      </c>
      <c r="J57" s="11" t="s">
        <v>1</v>
      </c>
      <c r="K57" s="10">
        <v>74738910</v>
      </c>
      <c r="L57" s="11" t="s">
        <v>1</v>
      </c>
    </row>
    <row r="58" spans="2:12" ht="15" customHeight="1">
      <c r="B58" s="20"/>
      <c r="C58" s="21"/>
      <c r="D58" s="21" t="s">
        <v>305</v>
      </c>
      <c r="E58" s="21" t="s">
        <v>336</v>
      </c>
      <c r="F58" s="3"/>
      <c r="G58" s="3"/>
      <c r="H58" s="4"/>
      <c r="I58" s="10">
        <v>135275787</v>
      </c>
      <c r="J58" s="11"/>
      <c r="K58" s="10">
        <v>103284507</v>
      </c>
      <c r="L58" s="11"/>
    </row>
    <row r="59" spans="2:12" ht="15" customHeight="1">
      <c r="B59" s="20"/>
      <c r="C59" s="21"/>
      <c r="D59" s="21" t="s">
        <v>306</v>
      </c>
      <c r="E59" s="21" t="s">
        <v>337</v>
      </c>
      <c r="F59" s="3"/>
      <c r="G59" s="3"/>
      <c r="H59" s="4"/>
      <c r="I59" s="10">
        <v>3397990837</v>
      </c>
      <c r="J59" s="11" t="s">
        <v>1</v>
      </c>
      <c r="K59" s="10">
        <v>1592228694</v>
      </c>
      <c r="L59" s="11" t="s">
        <v>1</v>
      </c>
    </row>
    <row r="60" spans="2:12" ht="15" customHeight="1">
      <c r="B60" s="20"/>
      <c r="C60" s="21" t="s">
        <v>286</v>
      </c>
      <c r="D60" s="21"/>
      <c r="E60" s="3"/>
      <c r="F60" s="3"/>
      <c r="G60" s="3"/>
      <c r="H60" s="4"/>
      <c r="I60" s="10"/>
      <c r="J60" s="11">
        <f>SUM(I61:I69)</f>
        <v>154471011922</v>
      </c>
      <c r="K60" s="10"/>
      <c r="L60" s="11">
        <f>SUM(K61:K69)</f>
        <v>54219819444</v>
      </c>
    </row>
    <row r="61" spans="2:12" ht="15" customHeight="1">
      <c r="B61" s="20"/>
      <c r="C61" s="21"/>
      <c r="D61" s="21" t="s">
        <v>315</v>
      </c>
      <c r="E61" s="57" t="s">
        <v>411</v>
      </c>
      <c r="F61" s="3"/>
      <c r="G61" s="3"/>
      <c r="H61" s="4"/>
      <c r="I61" s="10"/>
      <c r="J61" s="11"/>
      <c r="K61" s="10">
        <v>35955245927</v>
      </c>
      <c r="L61" s="11"/>
    </row>
    <row r="62" spans="2:12" ht="15" customHeight="1">
      <c r="B62" s="20"/>
      <c r="C62" s="21"/>
      <c r="D62" s="21" t="s">
        <v>316</v>
      </c>
      <c r="E62" s="21" t="s">
        <v>338</v>
      </c>
      <c r="F62" s="3"/>
      <c r="G62" s="3"/>
      <c r="H62" s="4"/>
      <c r="I62" s="10">
        <v>84580397657</v>
      </c>
      <c r="J62" s="11" t="s">
        <v>1</v>
      </c>
      <c r="K62" s="10"/>
      <c r="L62" s="11" t="s">
        <v>1</v>
      </c>
    </row>
    <row r="63" spans="2:12" ht="15" customHeight="1">
      <c r="B63" s="20"/>
      <c r="C63" s="21"/>
      <c r="D63" s="21" t="s">
        <v>303</v>
      </c>
      <c r="E63" s="21" t="s">
        <v>412</v>
      </c>
      <c r="F63" s="3"/>
      <c r="G63" s="3"/>
      <c r="H63" s="4"/>
      <c r="I63" s="10"/>
      <c r="J63" s="11"/>
      <c r="K63" s="10">
        <v>4072436504</v>
      </c>
      <c r="L63" s="11"/>
    </row>
    <row r="64" spans="2:12" ht="15" customHeight="1">
      <c r="B64" s="20"/>
      <c r="C64" s="21"/>
      <c r="D64" s="21" t="s">
        <v>304</v>
      </c>
      <c r="E64" s="21" t="s">
        <v>339</v>
      </c>
      <c r="F64" s="3"/>
      <c r="G64" s="3"/>
      <c r="H64" s="4"/>
      <c r="I64" s="10">
        <v>11626842105</v>
      </c>
      <c r="J64" s="11" t="s">
        <v>1</v>
      </c>
      <c r="K64" s="10"/>
      <c r="L64" s="11" t="s">
        <v>1</v>
      </c>
    </row>
    <row r="65" spans="1:12" ht="15" customHeight="1">
      <c r="B65" s="20"/>
      <c r="C65" s="21"/>
      <c r="D65" s="21" t="s">
        <v>305</v>
      </c>
      <c r="E65" s="21" t="s">
        <v>340</v>
      </c>
      <c r="F65" s="3"/>
      <c r="G65" s="3"/>
      <c r="H65" s="4"/>
      <c r="I65" s="10">
        <v>6135444238</v>
      </c>
      <c r="J65" s="11" t="s">
        <v>1</v>
      </c>
      <c r="K65" s="10">
        <v>2050161367</v>
      </c>
      <c r="L65" s="11" t="s">
        <v>1</v>
      </c>
    </row>
    <row r="66" spans="1:12" ht="15" customHeight="1">
      <c r="B66" s="20"/>
      <c r="C66" s="21"/>
      <c r="D66" s="21" t="s">
        <v>306</v>
      </c>
      <c r="E66" s="21" t="s">
        <v>341</v>
      </c>
      <c r="F66" s="3"/>
      <c r="G66" s="3"/>
      <c r="H66" s="4"/>
      <c r="I66" s="10">
        <v>47115034946</v>
      </c>
      <c r="J66" s="11"/>
      <c r="K66" s="10">
        <v>9152067787</v>
      </c>
      <c r="L66" s="11"/>
    </row>
    <row r="67" spans="1:12" ht="15" customHeight="1">
      <c r="B67" s="20"/>
      <c r="C67" s="21"/>
      <c r="D67" s="21" t="s">
        <v>307</v>
      </c>
      <c r="E67" s="21" t="s">
        <v>342</v>
      </c>
      <c r="F67" s="3"/>
      <c r="G67" s="3"/>
      <c r="H67" s="4"/>
      <c r="I67" s="10">
        <v>1205303508</v>
      </c>
      <c r="J67" s="11"/>
      <c r="K67" s="10">
        <v>286864378</v>
      </c>
      <c r="L67" s="11"/>
    </row>
    <row r="68" spans="1:12" ht="15" customHeight="1">
      <c r="B68" s="20"/>
      <c r="C68" s="21"/>
      <c r="D68" s="21" t="s">
        <v>308</v>
      </c>
      <c r="E68" s="21" t="s">
        <v>343</v>
      </c>
      <c r="F68" s="3"/>
      <c r="G68" s="3"/>
      <c r="H68" s="4"/>
      <c r="I68" s="10">
        <v>3807989468</v>
      </c>
      <c r="J68" s="11"/>
      <c r="K68" s="10">
        <v>1081963128</v>
      </c>
      <c r="L68" s="11"/>
    </row>
    <row r="69" spans="1:12" ht="15" customHeight="1">
      <c r="B69" s="20"/>
      <c r="C69" s="21"/>
      <c r="D69" s="21" t="s">
        <v>378</v>
      </c>
      <c r="E69" s="21" t="s">
        <v>413</v>
      </c>
      <c r="F69" s="3"/>
      <c r="G69" s="3"/>
      <c r="H69" s="4"/>
      <c r="I69" s="10"/>
      <c r="J69" s="11"/>
      <c r="K69" s="10">
        <v>1621080353</v>
      </c>
      <c r="L69" s="11"/>
    </row>
    <row r="70" spans="1:12" ht="15" customHeight="1">
      <c r="B70" s="20"/>
      <c r="C70" s="21" t="s">
        <v>148</v>
      </c>
      <c r="D70" s="21"/>
      <c r="E70" s="3"/>
      <c r="F70" s="3"/>
      <c r="G70" s="3"/>
      <c r="H70" s="4"/>
      <c r="I70" s="10"/>
      <c r="J70" s="11">
        <f>SUM(I71:I74)</f>
        <v>266010916077</v>
      </c>
      <c r="K70" s="10"/>
      <c r="L70" s="11">
        <f>SUM(K71:K74)</f>
        <v>168190700466</v>
      </c>
    </row>
    <row r="71" spans="1:12" ht="15" customHeight="1">
      <c r="A71" s="35"/>
      <c r="B71" s="20"/>
      <c r="C71" s="21"/>
      <c r="D71" s="21" t="s">
        <v>315</v>
      </c>
      <c r="E71" s="21" t="s">
        <v>344</v>
      </c>
      <c r="F71" s="3"/>
      <c r="G71" s="3"/>
      <c r="H71" s="4"/>
      <c r="I71" s="10">
        <v>256884254730</v>
      </c>
      <c r="J71" s="11" t="s">
        <v>1</v>
      </c>
      <c r="K71" s="10">
        <v>163847432285</v>
      </c>
      <c r="L71" s="11" t="s">
        <v>1</v>
      </c>
    </row>
    <row r="72" spans="1:12" ht="15" customHeight="1">
      <c r="A72" s="35"/>
      <c r="B72" s="20"/>
      <c r="C72" s="21"/>
      <c r="D72" s="21" t="s">
        <v>316</v>
      </c>
      <c r="E72" s="21" t="s">
        <v>345</v>
      </c>
      <c r="F72" s="3"/>
      <c r="G72" s="3"/>
      <c r="H72" s="4"/>
      <c r="I72" s="10">
        <v>8007017732</v>
      </c>
      <c r="J72" s="11"/>
      <c r="K72" s="10">
        <v>3530069056</v>
      </c>
      <c r="L72" s="11"/>
    </row>
    <row r="73" spans="1:12" ht="15" customHeight="1">
      <c r="A73" s="35"/>
      <c r="B73" s="20"/>
      <c r="C73" s="21"/>
      <c r="D73" s="21" t="s">
        <v>303</v>
      </c>
      <c r="E73" s="21" t="s">
        <v>346</v>
      </c>
      <c r="F73" s="3"/>
      <c r="G73" s="3"/>
      <c r="H73" s="4"/>
      <c r="I73" s="10">
        <v>171500306</v>
      </c>
      <c r="J73" s="11" t="s">
        <v>1</v>
      </c>
      <c r="K73" s="10">
        <v>298061137</v>
      </c>
      <c r="L73" s="11" t="s">
        <v>1</v>
      </c>
    </row>
    <row r="74" spans="1:12" ht="15" customHeight="1">
      <c r="A74" s="35"/>
      <c r="B74" s="20"/>
      <c r="C74" s="21"/>
      <c r="D74" s="21" t="s">
        <v>304</v>
      </c>
      <c r="E74" s="21" t="s">
        <v>347</v>
      </c>
      <c r="F74" s="3"/>
      <c r="G74" s="3"/>
      <c r="H74" s="4"/>
      <c r="I74" s="10">
        <v>948143309</v>
      </c>
      <c r="J74" s="11"/>
      <c r="K74" s="10">
        <v>515137988</v>
      </c>
      <c r="L74" s="11"/>
    </row>
    <row r="75" spans="1:12" ht="15" customHeight="1">
      <c r="B75" s="20"/>
      <c r="C75" s="21" t="s">
        <v>6</v>
      </c>
      <c r="D75" s="21"/>
      <c r="E75" s="3"/>
      <c r="F75" s="3"/>
      <c r="G75" s="3"/>
      <c r="H75" s="4"/>
      <c r="I75" s="10"/>
      <c r="J75" s="11">
        <f>SUM(I76:I78)</f>
        <v>14812209597</v>
      </c>
      <c r="K75" s="10"/>
      <c r="L75" s="11">
        <f>SUM(K76:K78)</f>
        <v>12717945283</v>
      </c>
    </row>
    <row r="76" spans="1:12" ht="15" customHeight="1">
      <c r="B76" s="20"/>
      <c r="C76" s="21"/>
      <c r="D76" s="21" t="s">
        <v>292</v>
      </c>
      <c r="E76" s="21" t="s">
        <v>348</v>
      </c>
      <c r="F76" s="3"/>
      <c r="G76" s="3"/>
      <c r="H76" s="4"/>
      <c r="I76" s="10">
        <v>2211637179</v>
      </c>
      <c r="J76" s="11" t="s">
        <v>1</v>
      </c>
      <c r="K76" s="10">
        <v>1514047612</v>
      </c>
      <c r="L76" s="11" t="s">
        <v>1</v>
      </c>
    </row>
    <row r="77" spans="1:12" ht="15" customHeight="1">
      <c r="B77" s="20"/>
      <c r="C77" s="21"/>
      <c r="D77" s="21" t="s">
        <v>294</v>
      </c>
      <c r="E77" s="21" t="s">
        <v>349</v>
      </c>
      <c r="F77" s="3"/>
      <c r="G77" s="3"/>
      <c r="H77" s="4"/>
      <c r="I77" s="10">
        <v>12553265277</v>
      </c>
      <c r="J77" s="11" t="s">
        <v>1</v>
      </c>
      <c r="K77" s="10">
        <v>11173505754</v>
      </c>
      <c r="L77" s="11" t="s">
        <v>1</v>
      </c>
    </row>
    <row r="78" spans="1:12" ht="15" customHeight="1">
      <c r="B78" s="20"/>
      <c r="C78" s="21"/>
      <c r="D78" s="21" t="s">
        <v>303</v>
      </c>
      <c r="E78" s="21" t="s">
        <v>350</v>
      </c>
      <c r="F78" s="3"/>
      <c r="G78" s="3"/>
      <c r="H78" s="4"/>
      <c r="I78" s="10">
        <v>47307141</v>
      </c>
      <c r="J78" s="11" t="s">
        <v>1</v>
      </c>
      <c r="K78" s="10">
        <v>30391917</v>
      </c>
      <c r="L78" s="11" t="s">
        <v>1</v>
      </c>
    </row>
    <row r="79" spans="1:12" ht="15" customHeight="1">
      <c r="B79" s="20"/>
      <c r="C79" s="21" t="s">
        <v>150</v>
      </c>
      <c r="D79" s="21"/>
      <c r="E79" s="3"/>
      <c r="F79" s="3"/>
      <c r="G79" s="3"/>
      <c r="H79" s="4"/>
      <c r="I79" s="10"/>
      <c r="J79" s="11">
        <f>SUM(I80:I81)</f>
        <v>868361061</v>
      </c>
      <c r="K79" s="10"/>
      <c r="L79" s="11">
        <f>SUM(K80:K81)</f>
        <v>0</v>
      </c>
    </row>
    <row r="80" spans="1:12" ht="15" customHeight="1">
      <c r="B80" s="20"/>
      <c r="C80" s="21"/>
      <c r="D80" s="21" t="s">
        <v>315</v>
      </c>
      <c r="E80" s="21" t="s">
        <v>351</v>
      </c>
      <c r="F80" s="3"/>
      <c r="G80" s="3"/>
      <c r="H80" s="4"/>
      <c r="I80" s="10"/>
      <c r="J80" s="11" t="s">
        <v>1</v>
      </c>
      <c r="K80" s="10"/>
      <c r="L80" s="11" t="s">
        <v>1</v>
      </c>
    </row>
    <row r="81" spans="2:12" ht="15" customHeight="1">
      <c r="B81" s="20"/>
      <c r="C81" s="21"/>
      <c r="D81" s="21" t="s">
        <v>316</v>
      </c>
      <c r="E81" s="21" t="s">
        <v>352</v>
      </c>
      <c r="F81" s="3"/>
      <c r="G81" s="3"/>
      <c r="H81" s="4"/>
      <c r="I81" s="10">
        <v>868361061</v>
      </c>
      <c r="J81" s="11" t="s">
        <v>1</v>
      </c>
      <c r="K81" s="10"/>
      <c r="L81" s="11" t="s">
        <v>1</v>
      </c>
    </row>
    <row r="82" spans="2:12" ht="15" customHeight="1">
      <c r="B82" s="20"/>
      <c r="C82" s="21" t="s">
        <v>7</v>
      </c>
      <c r="D82" s="21"/>
      <c r="E82" s="3"/>
      <c r="F82" s="3"/>
      <c r="G82" s="3"/>
      <c r="H82" s="4"/>
      <c r="I82" s="10"/>
      <c r="J82" s="11">
        <f>SUM(I83:I84)</f>
        <v>4926395953</v>
      </c>
      <c r="K82" s="10"/>
      <c r="L82" s="11">
        <f>SUM(K83:K84)</f>
        <v>7247290507</v>
      </c>
    </row>
    <row r="83" spans="2:12" ht="15" customHeight="1">
      <c r="B83" s="20"/>
      <c r="C83" s="21"/>
      <c r="D83" s="21" t="s">
        <v>292</v>
      </c>
      <c r="E83" s="21" t="s">
        <v>353</v>
      </c>
      <c r="F83" s="3"/>
      <c r="G83" s="3"/>
      <c r="H83" s="4"/>
      <c r="I83" s="10">
        <v>576466467</v>
      </c>
      <c r="J83" s="11" t="s">
        <v>1</v>
      </c>
      <c r="K83" s="10">
        <v>650016144</v>
      </c>
      <c r="L83" s="11" t="s">
        <v>1</v>
      </c>
    </row>
    <row r="84" spans="2:12" ht="15" customHeight="1">
      <c r="B84" s="20"/>
      <c r="C84" s="21"/>
      <c r="D84" s="21" t="s">
        <v>294</v>
      </c>
      <c r="E84" s="21" t="s">
        <v>354</v>
      </c>
      <c r="F84" s="3"/>
      <c r="G84" s="3"/>
      <c r="H84" s="4"/>
      <c r="I84" s="10">
        <v>4349929486</v>
      </c>
      <c r="J84" s="11" t="s">
        <v>1</v>
      </c>
      <c r="K84" s="10">
        <v>6597274363</v>
      </c>
      <c r="L84" s="11" t="s">
        <v>1</v>
      </c>
    </row>
    <row r="85" spans="2:12" ht="15" customHeight="1">
      <c r="B85" s="20"/>
      <c r="C85" s="21" t="s">
        <v>8</v>
      </c>
      <c r="D85" s="21"/>
      <c r="E85" s="3"/>
      <c r="F85" s="3"/>
      <c r="G85" s="3"/>
      <c r="H85" s="4"/>
      <c r="I85" s="10"/>
      <c r="J85" s="11">
        <f>SUM(I86:I108)</f>
        <v>53474957892</v>
      </c>
      <c r="K85" s="10"/>
      <c r="L85" s="11">
        <f>SUM(K86:K108)</f>
        <v>48964836730</v>
      </c>
    </row>
    <row r="86" spans="2:12" ht="15" customHeight="1">
      <c r="B86" s="20"/>
      <c r="C86" s="21"/>
      <c r="D86" s="21" t="s">
        <v>292</v>
      </c>
      <c r="E86" s="21" t="s">
        <v>355</v>
      </c>
      <c r="F86" s="3"/>
      <c r="G86" s="3"/>
      <c r="H86" s="4"/>
      <c r="I86" s="10">
        <v>25883185297</v>
      </c>
      <c r="J86" s="11"/>
      <c r="K86" s="10">
        <v>22522058901</v>
      </c>
      <c r="L86" s="11"/>
    </row>
    <row r="87" spans="2:12" ht="15" customHeight="1">
      <c r="B87" s="20"/>
      <c r="C87" s="21"/>
      <c r="D87" s="21" t="s">
        <v>294</v>
      </c>
      <c r="E87" s="21" t="s">
        <v>356</v>
      </c>
      <c r="F87" s="3"/>
      <c r="G87" s="3"/>
      <c r="H87" s="4"/>
      <c r="I87" s="10">
        <v>1258431860</v>
      </c>
      <c r="J87" s="11"/>
      <c r="K87" s="10">
        <v>1284270320</v>
      </c>
      <c r="L87" s="11"/>
    </row>
    <row r="88" spans="2:12" ht="15" customHeight="1">
      <c r="B88" s="20"/>
      <c r="C88" s="21"/>
      <c r="D88" s="21" t="s">
        <v>303</v>
      </c>
      <c r="E88" s="21" t="s">
        <v>357</v>
      </c>
      <c r="F88" s="3"/>
      <c r="G88" s="3"/>
      <c r="H88" s="4"/>
      <c r="I88" s="10">
        <v>5900053492</v>
      </c>
      <c r="J88" s="11"/>
      <c r="K88" s="10">
        <v>5759505276</v>
      </c>
      <c r="L88" s="11"/>
    </row>
    <row r="89" spans="2:12" ht="15" customHeight="1">
      <c r="B89" s="20"/>
      <c r="C89" s="21"/>
      <c r="D89" s="21" t="s">
        <v>304</v>
      </c>
      <c r="E89" s="21" t="s">
        <v>358</v>
      </c>
      <c r="F89" s="3"/>
      <c r="G89" s="3"/>
      <c r="H89" s="4"/>
      <c r="I89" s="10">
        <v>3450752663</v>
      </c>
      <c r="J89" s="11"/>
      <c r="K89" s="10">
        <v>3314309461</v>
      </c>
      <c r="L89" s="11"/>
    </row>
    <row r="90" spans="2:12" ht="15" customHeight="1">
      <c r="B90" s="20"/>
      <c r="C90" s="21"/>
      <c r="D90" s="21" t="s">
        <v>305</v>
      </c>
      <c r="E90" s="21" t="s">
        <v>359</v>
      </c>
      <c r="F90" s="3"/>
      <c r="G90" s="3"/>
      <c r="H90" s="4"/>
      <c r="I90" s="10">
        <v>2183155932</v>
      </c>
      <c r="J90" s="11"/>
      <c r="K90" s="10">
        <v>2221489466</v>
      </c>
      <c r="L90" s="11"/>
    </row>
    <row r="91" spans="2:12" ht="15" customHeight="1">
      <c r="B91" s="20"/>
      <c r="C91" s="21"/>
      <c r="D91" s="21" t="s">
        <v>306</v>
      </c>
      <c r="E91" s="21" t="s">
        <v>360</v>
      </c>
      <c r="F91" s="3"/>
      <c r="G91" s="3"/>
      <c r="H91" s="4"/>
      <c r="I91" s="10">
        <v>3090147068</v>
      </c>
      <c r="J91" s="11"/>
      <c r="K91" s="10">
        <v>2641985290</v>
      </c>
      <c r="L91" s="11"/>
    </row>
    <row r="92" spans="2:12" ht="15" customHeight="1">
      <c r="B92" s="20"/>
      <c r="C92" s="21"/>
      <c r="D92" s="21" t="s">
        <v>307</v>
      </c>
      <c r="E92" s="21" t="s">
        <v>361</v>
      </c>
      <c r="F92" s="3"/>
      <c r="G92" s="3"/>
      <c r="H92" s="4"/>
      <c r="I92" s="10">
        <v>1238824181</v>
      </c>
      <c r="J92" s="11"/>
      <c r="K92" s="10">
        <v>1075587433</v>
      </c>
      <c r="L92" s="11"/>
    </row>
    <row r="93" spans="2:12" ht="15" customHeight="1">
      <c r="B93" s="20"/>
      <c r="C93" s="21"/>
      <c r="D93" s="21" t="s">
        <v>308</v>
      </c>
      <c r="E93" s="21" t="s">
        <v>362</v>
      </c>
      <c r="F93" s="3"/>
      <c r="G93" s="3"/>
      <c r="H93" s="4"/>
      <c r="I93" s="10">
        <v>2401407241</v>
      </c>
      <c r="J93" s="11"/>
      <c r="K93" s="10">
        <v>369478292</v>
      </c>
      <c r="L93" s="11"/>
    </row>
    <row r="94" spans="2:12" ht="15" customHeight="1">
      <c r="B94" s="20"/>
      <c r="C94" s="21"/>
      <c r="D94" s="21" t="s">
        <v>378</v>
      </c>
      <c r="E94" s="21" t="s">
        <v>363</v>
      </c>
      <c r="F94" s="3"/>
      <c r="G94" s="3"/>
      <c r="H94" s="4"/>
      <c r="I94" s="10">
        <v>577024968</v>
      </c>
      <c r="J94" s="11"/>
      <c r="K94" s="10">
        <v>1366741279</v>
      </c>
      <c r="L94" s="11"/>
    </row>
    <row r="95" spans="2:12" ht="15" customHeight="1">
      <c r="B95" s="20"/>
      <c r="C95" s="21"/>
      <c r="D95" s="21" t="s">
        <v>379</v>
      </c>
      <c r="E95" s="21" t="s">
        <v>364</v>
      </c>
      <c r="F95" s="3"/>
      <c r="G95" s="3"/>
      <c r="H95" s="4"/>
      <c r="I95" s="10">
        <v>96954032</v>
      </c>
      <c r="J95" s="11"/>
      <c r="K95" s="10">
        <v>79586252</v>
      </c>
      <c r="L95" s="11"/>
    </row>
    <row r="96" spans="2:12" ht="15" customHeight="1">
      <c r="B96" s="20"/>
      <c r="C96" s="21"/>
      <c r="D96" s="21" t="s">
        <v>380</v>
      </c>
      <c r="E96" s="21" t="s">
        <v>365</v>
      </c>
      <c r="F96" s="3"/>
      <c r="G96" s="3"/>
      <c r="H96" s="4"/>
      <c r="I96" s="10">
        <v>47224010</v>
      </c>
      <c r="J96" s="11"/>
      <c r="K96" s="10">
        <v>52748780</v>
      </c>
      <c r="L96" s="11"/>
    </row>
    <row r="97" spans="2:12" ht="15" customHeight="1">
      <c r="B97" s="20"/>
      <c r="C97" s="21"/>
      <c r="D97" s="21" t="s">
        <v>381</v>
      </c>
      <c r="E97" s="21" t="s">
        <v>366</v>
      </c>
      <c r="F97" s="3"/>
      <c r="G97" s="3"/>
      <c r="H97" s="4"/>
      <c r="I97" s="10">
        <v>818722055</v>
      </c>
      <c r="J97" s="11"/>
      <c r="K97" s="10">
        <v>3019819933</v>
      </c>
      <c r="L97" s="11"/>
    </row>
    <row r="98" spans="2:12" ht="15" customHeight="1">
      <c r="B98" s="20"/>
      <c r="C98" s="21"/>
      <c r="D98" s="21" t="s">
        <v>382</v>
      </c>
      <c r="E98" s="21" t="s">
        <v>367</v>
      </c>
      <c r="F98" s="3"/>
      <c r="G98" s="3"/>
      <c r="H98" s="4"/>
      <c r="I98" s="10">
        <v>5190989040</v>
      </c>
      <c r="J98" s="11"/>
      <c r="K98" s="10">
        <v>3950019899</v>
      </c>
      <c r="L98" s="11"/>
    </row>
    <row r="99" spans="2:12" ht="15" customHeight="1">
      <c r="B99" s="20"/>
      <c r="C99" s="21"/>
      <c r="D99" s="21" t="s">
        <v>383</v>
      </c>
      <c r="E99" s="21" t="s">
        <v>368</v>
      </c>
      <c r="F99" s="3"/>
      <c r="G99" s="3"/>
      <c r="H99" s="4"/>
      <c r="I99" s="10">
        <v>289190000</v>
      </c>
      <c r="J99" s="11"/>
      <c r="K99" s="10">
        <v>218140000</v>
      </c>
      <c r="L99" s="11"/>
    </row>
    <row r="100" spans="2:12" ht="15" customHeight="1">
      <c r="B100" s="20"/>
      <c r="C100" s="21"/>
      <c r="D100" s="21" t="s">
        <v>384</v>
      </c>
      <c r="E100" s="21" t="s">
        <v>369</v>
      </c>
      <c r="F100" s="3"/>
      <c r="G100" s="3"/>
      <c r="H100" s="4"/>
      <c r="I100" s="10">
        <v>25276540</v>
      </c>
      <c r="J100" s="11"/>
      <c r="K100" s="10">
        <v>24747842</v>
      </c>
      <c r="L100" s="11"/>
    </row>
    <row r="101" spans="2:12" ht="15" customHeight="1">
      <c r="B101" s="20"/>
      <c r="C101" s="21"/>
      <c r="D101" s="21" t="s">
        <v>385</v>
      </c>
      <c r="E101" s="21" t="s">
        <v>370</v>
      </c>
      <c r="F101" s="3"/>
      <c r="G101" s="3"/>
      <c r="H101" s="4"/>
      <c r="I101" s="10">
        <v>400140</v>
      </c>
      <c r="J101" s="11"/>
      <c r="K101" s="10">
        <v>640000</v>
      </c>
      <c r="L101" s="11"/>
    </row>
    <row r="102" spans="2:12" ht="15" customHeight="1">
      <c r="B102" s="20"/>
      <c r="C102" s="21"/>
      <c r="D102" s="21" t="s">
        <v>386</v>
      </c>
      <c r="E102" s="21" t="s">
        <v>371</v>
      </c>
      <c r="F102" s="3"/>
      <c r="G102" s="3"/>
      <c r="H102" s="4"/>
      <c r="I102" s="10">
        <v>240463667</v>
      </c>
      <c r="J102" s="11"/>
      <c r="K102" s="10">
        <v>247929649</v>
      </c>
      <c r="L102" s="11"/>
    </row>
    <row r="103" spans="2:12" ht="15" customHeight="1">
      <c r="B103" s="20"/>
      <c r="C103" s="21"/>
      <c r="D103" s="21" t="s">
        <v>387</v>
      </c>
      <c r="E103" s="21" t="s">
        <v>372</v>
      </c>
      <c r="F103" s="3"/>
      <c r="G103" s="3"/>
      <c r="H103" s="4"/>
      <c r="I103" s="10">
        <v>116379634</v>
      </c>
      <c r="J103" s="11"/>
      <c r="K103" s="10">
        <v>114439598</v>
      </c>
      <c r="L103" s="11"/>
    </row>
    <row r="104" spans="2:12" ht="15" customHeight="1">
      <c r="B104" s="20"/>
      <c r="C104" s="21"/>
      <c r="D104" s="21" t="s">
        <v>388</v>
      </c>
      <c r="E104" s="21" t="s">
        <v>373</v>
      </c>
      <c r="F104" s="3"/>
      <c r="G104" s="3"/>
      <c r="H104" s="4"/>
      <c r="I104" s="10">
        <v>97378320</v>
      </c>
      <c r="J104" s="11"/>
      <c r="K104" s="10">
        <v>79104278</v>
      </c>
      <c r="L104" s="11"/>
    </row>
    <row r="105" spans="2:12" ht="15" customHeight="1">
      <c r="B105" s="20"/>
      <c r="C105" s="21"/>
      <c r="D105" s="21" t="s">
        <v>389</v>
      </c>
      <c r="E105" s="21" t="s">
        <v>374</v>
      </c>
      <c r="F105" s="3"/>
      <c r="G105" s="3"/>
      <c r="H105" s="4"/>
      <c r="I105" s="10">
        <v>38997735</v>
      </c>
      <c r="J105" s="11"/>
      <c r="K105" s="10">
        <v>22174897</v>
      </c>
      <c r="L105" s="11"/>
    </row>
    <row r="106" spans="2:12" ht="15" customHeight="1">
      <c r="B106" s="20"/>
      <c r="C106" s="21"/>
      <c r="D106" s="21" t="s">
        <v>390</v>
      </c>
      <c r="E106" s="21" t="s">
        <v>375</v>
      </c>
      <c r="F106" s="3"/>
      <c r="G106" s="3"/>
      <c r="H106" s="4"/>
      <c r="I106" s="10">
        <v>331701547</v>
      </c>
      <c r="J106" s="11"/>
      <c r="K106" s="10">
        <v>350038944</v>
      </c>
      <c r="L106" s="11"/>
    </row>
    <row r="107" spans="2:12" ht="15" customHeight="1">
      <c r="B107" s="20"/>
      <c r="C107" s="21"/>
      <c r="D107" s="21" t="s">
        <v>391</v>
      </c>
      <c r="E107" s="21" t="s">
        <v>376</v>
      </c>
      <c r="F107" s="3"/>
      <c r="G107" s="3"/>
      <c r="H107" s="4"/>
      <c r="I107" s="10">
        <v>74860950</v>
      </c>
      <c r="J107" s="11"/>
      <c r="K107" s="10">
        <v>70012591</v>
      </c>
      <c r="L107" s="11"/>
    </row>
    <row r="108" spans="2:12" ht="15" customHeight="1">
      <c r="B108" s="20"/>
      <c r="C108" s="21"/>
      <c r="D108" s="21" t="s">
        <v>392</v>
      </c>
      <c r="E108" s="21" t="s">
        <v>377</v>
      </c>
      <c r="F108" s="3"/>
      <c r="G108" s="3"/>
      <c r="H108" s="4"/>
      <c r="I108" s="10">
        <v>123437520</v>
      </c>
      <c r="J108" s="11"/>
      <c r="K108" s="10">
        <v>180008349</v>
      </c>
      <c r="L108" s="11"/>
    </row>
    <row r="109" spans="2:12" ht="15" customHeight="1">
      <c r="B109" s="20"/>
      <c r="C109" s="21" t="s">
        <v>151</v>
      </c>
      <c r="D109" s="21"/>
      <c r="E109" s="3"/>
      <c r="F109" s="3"/>
      <c r="G109" s="3"/>
      <c r="H109" s="4"/>
      <c r="I109" s="10"/>
      <c r="J109" s="11">
        <f>SUM(I110:I112)</f>
        <v>66066809</v>
      </c>
      <c r="K109" s="10"/>
      <c r="L109" s="11">
        <f>SUM(K110:K112)</f>
        <v>1521656</v>
      </c>
    </row>
    <row r="110" spans="2:12" ht="15" customHeight="1">
      <c r="B110" s="20"/>
      <c r="C110" s="21"/>
      <c r="D110" s="21" t="s">
        <v>394</v>
      </c>
      <c r="E110" s="21" t="s">
        <v>393</v>
      </c>
      <c r="F110" s="3"/>
      <c r="G110" s="3"/>
      <c r="H110" s="4"/>
      <c r="I110" s="10">
        <v>366809</v>
      </c>
      <c r="J110" s="11"/>
      <c r="K110" s="10">
        <v>1521656</v>
      </c>
      <c r="L110" s="11"/>
    </row>
    <row r="111" spans="2:12" ht="15" customHeight="1">
      <c r="B111" s="20"/>
      <c r="C111" s="21"/>
      <c r="D111" s="21" t="s">
        <v>293</v>
      </c>
      <c r="E111" s="21" t="s">
        <v>481</v>
      </c>
      <c r="F111" s="3"/>
      <c r="G111" s="3"/>
      <c r="H111" s="4"/>
      <c r="I111" s="10">
        <v>65700000</v>
      </c>
      <c r="J111" s="11"/>
      <c r="K111" s="10"/>
      <c r="L111" s="11"/>
    </row>
    <row r="112" spans="2:12" ht="15" customHeight="1">
      <c r="B112" s="20"/>
      <c r="C112" s="21"/>
      <c r="D112" s="21" t="s">
        <v>303</v>
      </c>
      <c r="E112" s="21" t="s">
        <v>289</v>
      </c>
      <c r="F112" s="3"/>
      <c r="G112" s="3"/>
      <c r="H112" s="4"/>
      <c r="I112" s="10"/>
      <c r="J112" s="11"/>
      <c r="K112" s="10"/>
      <c r="L112" s="11"/>
    </row>
    <row r="113" spans="2:12" ht="15" customHeight="1">
      <c r="B113" s="20" t="s">
        <v>285</v>
      </c>
      <c r="C113" s="21"/>
      <c r="D113" s="21"/>
      <c r="E113" s="3"/>
      <c r="F113" s="3"/>
      <c r="G113" s="3"/>
      <c r="H113" s="4"/>
      <c r="I113" s="10"/>
      <c r="J113" s="11">
        <f>J8-J52</f>
        <v>37509169678</v>
      </c>
      <c r="K113" s="10"/>
      <c r="L113" s="11">
        <f>L8-L52</f>
        <v>31137054335</v>
      </c>
    </row>
    <row r="114" spans="2:12" ht="15" customHeight="1">
      <c r="B114" s="20" t="s">
        <v>186</v>
      </c>
      <c r="C114" s="21"/>
      <c r="D114" s="21"/>
      <c r="E114" s="3"/>
      <c r="F114" s="3"/>
      <c r="G114" s="3"/>
      <c r="H114" s="4"/>
      <c r="I114" s="10"/>
      <c r="J114" s="11">
        <f>SUM(J115,J117,J119,J121)</f>
        <v>2114733512</v>
      </c>
      <c r="K114" s="10"/>
      <c r="L114" s="11">
        <f>SUM(L115,L117,L119,L121)</f>
        <v>101794407</v>
      </c>
    </row>
    <row r="115" spans="2:12" ht="15" customHeight="1">
      <c r="B115" s="20"/>
      <c r="C115" s="21" t="s">
        <v>284</v>
      </c>
      <c r="D115" s="21"/>
      <c r="E115" s="3"/>
      <c r="F115" s="3"/>
      <c r="G115" s="3"/>
      <c r="H115" s="4"/>
      <c r="I115" s="10"/>
      <c r="J115" s="11">
        <f>I116</f>
        <v>1968131241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315</v>
      </c>
      <c r="E116" s="21" t="s">
        <v>395</v>
      </c>
      <c r="F116" s="3"/>
      <c r="G116" s="3"/>
      <c r="H116" s="4"/>
      <c r="I116" s="10">
        <v>1968131241</v>
      </c>
      <c r="J116" s="11"/>
      <c r="K116" s="10"/>
      <c r="L116" s="11"/>
    </row>
    <row r="117" spans="2:12" ht="15" customHeight="1">
      <c r="B117" s="20"/>
      <c r="C117" s="21" t="s">
        <v>281</v>
      </c>
      <c r="D117" s="21"/>
      <c r="E117" s="3"/>
      <c r="F117" s="3"/>
      <c r="G117" s="3"/>
      <c r="H117" s="4"/>
      <c r="I117" s="10"/>
      <c r="J117" s="11">
        <f>I118</f>
        <v>54575673</v>
      </c>
      <c r="K117" s="10"/>
      <c r="L117" s="11">
        <f>K118</f>
        <v>9782551</v>
      </c>
    </row>
    <row r="118" spans="2:12" ht="15" customHeight="1">
      <c r="B118" s="20"/>
      <c r="C118" s="21"/>
      <c r="D118" s="21" t="s">
        <v>292</v>
      </c>
      <c r="E118" s="21" t="s">
        <v>396</v>
      </c>
      <c r="F118" s="3"/>
      <c r="G118" s="3"/>
      <c r="H118" s="4"/>
      <c r="I118" s="10">
        <v>54575673</v>
      </c>
      <c r="J118" s="11" t="s">
        <v>1</v>
      </c>
      <c r="K118" s="10">
        <v>9782551</v>
      </c>
      <c r="L118" s="11" t="s">
        <v>1</v>
      </c>
    </row>
    <row r="119" spans="2:12" ht="15" customHeight="1">
      <c r="B119" s="20"/>
      <c r="C119" s="21" t="s">
        <v>282</v>
      </c>
      <c r="D119" s="21"/>
      <c r="E119" s="3"/>
      <c r="F119" s="3"/>
      <c r="G119" s="3"/>
      <c r="H119" s="4"/>
      <c r="I119" s="10"/>
      <c r="J119" s="11">
        <f>I120</f>
        <v>44000000</v>
      </c>
      <c r="K119" s="10"/>
      <c r="L119" s="11">
        <f>K120</f>
        <v>15220000</v>
      </c>
    </row>
    <row r="120" spans="2:12" ht="15" customHeight="1">
      <c r="B120" s="20"/>
      <c r="C120" s="21"/>
      <c r="D120" s="21" t="s">
        <v>315</v>
      </c>
      <c r="E120" s="21" t="s">
        <v>397</v>
      </c>
      <c r="F120" s="3"/>
      <c r="G120" s="3"/>
      <c r="H120" s="4"/>
      <c r="I120" s="10">
        <v>44000000</v>
      </c>
      <c r="J120" s="11"/>
      <c r="K120" s="10">
        <v>15220000</v>
      </c>
      <c r="L120" s="11"/>
    </row>
    <row r="121" spans="2:12" ht="15" customHeight="1">
      <c r="B121" s="20"/>
      <c r="C121" s="21" t="s">
        <v>283</v>
      </c>
      <c r="D121" s="21"/>
      <c r="E121" s="3"/>
      <c r="F121" s="3"/>
      <c r="G121" s="3"/>
      <c r="H121" s="4"/>
      <c r="I121" s="10"/>
      <c r="J121" s="11">
        <f>SUM(I122:I123)</f>
        <v>48026598</v>
      </c>
      <c r="K121" s="10"/>
      <c r="L121" s="11">
        <f>SUM(K122:K123)</f>
        <v>76791856</v>
      </c>
    </row>
    <row r="122" spans="2:12" ht="15" customHeight="1">
      <c r="B122" s="20"/>
      <c r="C122" s="21"/>
      <c r="D122" s="21" t="s">
        <v>315</v>
      </c>
      <c r="E122" s="21" t="s">
        <v>398</v>
      </c>
      <c r="F122" s="3"/>
      <c r="G122" s="3"/>
      <c r="H122" s="4"/>
      <c r="I122" s="10"/>
      <c r="J122" s="11"/>
      <c r="K122" s="10"/>
      <c r="L122" s="11"/>
    </row>
    <row r="123" spans="2:12" ht="15" customHeight="1">
      <c r="B123" s="20"/>
      <c r="C123" s="21"/>
      <c r="D123" s="21" t="s">
        <v>316</v>
      </c>
      <c r="E123" s="21" t="s">
        <v>399</v>
      </c>
      <c r="F123" s="3"/>
      <c r="G123" s="3"/>
      <c r="H123" s="4"/>
      <c r="I123" s="10">
        <v>48026598</v>
      </c>
      <c r="J123" s="11" t="s">
        <v>1</v>
      </c>
      <c r="K123" s="10">
        <v>76791856</v>
      </c>
      <c r="L123" s="11" t="s">
        <v>1</v>
      </c>
    </row>
    <row r="124" spans="2:12" ht="15" customHeight="1">
      <c r="B124" s="20" t="s">
        <v>187</v>
      </c>
      <c r="C124" s="21"/>
      <c r="D124" s="21"/>
      <c r="E124" s="3"/>
      <c r="F124" s="3"/>
      <c r="G124" s="3"/>
      <c r="H124" s="4"/>
      <c r="I124" s="10"/>
      <c r="J124" s="11">
        <f>SUM(J125,J127,J129,J131)</f>
        <v>69543513</v>
      </c>
      <c r="K124" s="10"/>
      <c r="L124" s="11">
        <f>SUM(L125,L127,L129,L131)</f>
        <v>24963984</v>
      </c>
    </row>
    <row r="125" spans="2:12" ht="15" customHeight="1">
      <c r="B125" s="20"/>
      <c r="C125" s="21" t="s">
        <v>233</v>
      </c>
      <c r="D125" s="21"/>
      <c r="E125" s="3"/>
      <c r="F125" s="3"/>
      <c r="G125" s="3"/>
      <c r="H125" s="4"/>
      <c r="I125" s="10"/>
      <c r="J125" s="11">
        <f>SUM(I126)</f>
        <v>0</v>
      </c>
      <c r="K125" s="10"/>
      <c r="L125" s="11">
        <f>SUM(K126)</f>
        <v>0</v>
      </c>
    </row>
    <row r="126" spans="2:12" ht="15" customHeight="1">
      <c r="B126" s="20"/>
      <c r="C126" s="21"/>
      <c r="D126" s="21" t="s">
        <v>315</v>
      </c>
      <c r="E126" s="21" t="s">
        <v>400</v>
      </c>
      <c r="F126" s="3"/>
      <c r="G126" s="3"/>
      <c r="H126" s="4"/>
      <c r="I126" s="10"/>
      <c r="J126" s="11"/>
      <c r="K126" s="10"/>
      <c r="L126" s="11"/>
    </row>
    <row r="127" spans="2:12" ht="15" customHeight="1">
      <c r="B127" s="20"/>
      <c r="C127" s="21" t="s">
        <v>230</v>
      </c>
      <c r="D127" s="21"/>
      <c r="E127" s="3"/>
      <c r="F127" s="3"/>
      <c r="G127" s="3"/>
      <c r="H127" s="4"/>
      <c r="I127" s="10"/>
      <c r="J127" s="11">
        <f>I128</f>
        <v>0</v>
      </c>
      <c r="K127" s="10"/>
      <c r="L127" s="11">
        <f>K128</f>
        <v>16000</v>
      </c>
    </row>
    <row r="128" spans="2:12" ht="15" customHeight="1">
      <c r="B128" s="20"/>
      <c r="C128" s="21"/>
      <c r="D128" s="21" t="s">
        <v>292</v>
      </c>
      <c r="E128" s="21" t="s">
        <v>401</v>
      </c>
      <c r="F128" s="3"/>
      <c r="G128" s="3"/>
      <c r="H128" s="4"/>
      <c r="I128" s="10"/>
      <c r="J128" s="11" t="s">
        <v>1</v>
      </c>
      <c r="K128" s="10">
        <v>16000</v>
      </c>
      <c r="L128" s="11" t="s">
        <v>1</v>
      </c>
    </row>
    <row r="129" spans="2:12" s="7" customFormat="1" ht="15" customHeight="1">
      <c r="B129" s="20"/>
      <c r="C129" s="21" t="s">
        <v>231</v>
      </c>
      <c r="D129" s="21"/>
      <c r="E129" s="3"/>
      <c r="F129" s="3"/>
      <c r="G129" s="3"/>
      <c r="H129" s="4"/>
      <c r="I129" s="10"/>
      <c r="J129" s="11">
        <f>I130</f>
        <v>0</v>
      </c>
      <c r="K129" s="10"/>
      <c r="L129" s="11">
        <f>K130</f>
        <v>0</v>
      </c>
    </row>
    <row r="130" spans="2:12" ht="15" customHeight="1">
      <c r="B130" s="20"/>
      <c r="C130" s="21"/>
      <c r="D130" s="21" t="s">
        <v>394</v>
      </c>
      <c r="E130" s="21" t="s">
        <v>402</v>
      </c>
      <c r="F130" s="5"/>
      <c r="G130" s="5"/>
      <c r="H130" s="6"/>
      <c r="I130" s="10"/>
      <c r="J130" s="11" t="s">
        <v>1</v>
      </c>
      <c r="K130" s="10"/>
      <c r="L130" s="11" t="s">
        <v>1</v>
      </c>
    </row>
    <row r="131" spans="2:12" ht="15" customHeight="1">
      <c r="B131" s="20"/>
      <c r="C131" s="21" t="s">
        <v>232</v>
      </c>
      <c r="D131" s="21"/>
      <c r="E131" s="3"/>
      <c r="F131" s="3"/>
      <c r="G131" s="3"/>
      <c r="H131" s="4"/>
      <c r="I131" s="10"/>
      <c r="J131" s="11">
        <f>SUM(I132:I133)</f>
        <v>69543513</v>
      </c>
      <c r="K131" s="10"/>
      <c r="L131" s="11">
        <f>SUM(K132:K133)</f>
        <v>24947984</v>
      </c>
    </row>
    <row r="132" spans="2:12" ht="15" customHeight="1">
      <c r="B132" s="20"/>
      <c r="C132" s="21"/>
      <c r="D132" s="21" t="s">
        <v>394</v>
      </c>
      <c r="E132" s="21" t="s">
        <v>403</v>
      </c>
      <c r="F132" s="3"/>
      <c r="G132" s="3"/>
      <c r="H132" s="4"/>
      <c r="I132" s="10">
        <v>2306555</v>
      </c>
      <c r="J132" s="11"/>
      <c r="K132" s="10">
        <v>5596914</v>
      </c>
      <c r="L132" s="11"/>
    </row>
    <row r="133" spans="2:12" ht="15" customHeight="1">
      <c r="B133" s="20"/>
      <c r="C133" s="21"/>
      <c r="D133" s="21" t="s">
        <v>405</v>
      </c>
      <c r="E133" s="21" t="s">
        <v>404</v>
      </c>
      <c r="F133" s="3"/>
      <c r="G133" s="3"/>
      <c r="H133" s="4"/>
      <c r="I133" s="10">
        <v>67236958</v>
      </c>
      <c r="J133" s="11" t="s">
        <v>1</v>
      </c>
      <c r="K133" s="10">
        <v>19351070</v>
      </c>
      <c r="L133" s="11" t="s">
        <v>1</v>
      </c>
    </row>
    <row r="134" spans="2:12" ht="15" customHeight="1">
      <c r="B134" s="20" t="s">
        <v>190</v>
      </c>
      <c r="C134" s="21"/>
      <c r="D134" s="21"/>
      <c r="E134" s="3"/>
      <c r="F134" s="3"/>
      <c r="G134" s="3"/>
      <c r="H134" s="4"/>
      <c r="I134" s="10"/>
      <c r="J134" s="11">
        <f>J113+J114-J124</f>
        <v>39554359677</v>
      </c>
      <c r="K134" s="10"/>
      <c r="L134" s="11">
        <f>L113+L114-L124</f>
        <v>31213884758</v>
      </c>
    </row>
    <row r="135" spans="2:12" ht="15" customHeight="1">
      <c r="B135" s="20" t="s">
        <v>188</v>
      </c>
      <c r="C135" s="21"/>
      <c r="D135" s="21"/>
      <c r="E135" s="3"/>
      <c r="F135" s="3"/>
      <c r="G135" s="3"/>
      <c r="H135" s="4"/>
      <c r="I135" s="10"/>
      <c r="J135" s="11">
        <v>9667436906</v>
      </c>
      <c r="K135" s="10"/>
      <c r="L135" s="11">
        <v>7421958458</v>
      </c>
    </row>
    <row r="136" spans="2:12" ht="15" customHeight="1">
      <c r="B136" s="20" t="s">
        <v>207</v>
      </c>
      <c r="C136" s="21"/>
      <c r="D136" s="21"/>
      <c r="E136" s="3"/>
      <c r="F136" s="3"/>
      <c r="G136" s="3"/>
      <c r="H136" s="4"/>
      <c r="I136" s="10"/>
      <c r="J136" s="11">
        <f>J134-J135</f>
        <v>29886922771</v>
      </c>
      <c r="K136" s="10"/>
      <c r="L136" s="11">
        <f>L134-L135</f>
        <v>23791926300</v>
      </c>
    </row>
    <row r="137" spans="2:12" ht="13.5">
      <c r="B137" s="20" t="s">
        <v>414</v>
      </c>
      <c r="C137" s="21"/>
      <c r="D137" s="21"/>
      <c r="E137" s="57"/>
      <c r="F137" s="57"/>
      <c r="G137" s="57"/>
      <c r="H137" s="64"/>
      <c r="I137" s="15"/>
      <c r="J137" s="65"/>
      <c r="K137" s="15"/>
      <c r="L137" s="65">
        <f>SUM(K138:K139)</f>
        <v>823146796.06109929</v>
      </c>
    </row>
    <row r="138" spans="2:12" ht="13.5">
      <c r="B138" s="20"/>
      <c r="C138" s="21" t="s">
        <v>479</v>
      </c>
      <c r="D138" s="21"/>
      <c r="E138" s="57"/>
      <c r="F138" s="57"/>
      <c r="G138" s="57"/>
      <c r="H138" s="64"/>
      <c r="I138" s="15"/>
      <c r="J138" s="65"/>
      <c r="K138" s="15">
        <v>1047321132</v>
      </c>
      <c r="L138" s="65"/>
    </row>
    <row r="139" spans="2:12" ht="13.5">
      <c r="B139" s="20"/>
      <c r="C139" s="21" t="s">
        <v>415</v>
      </c>
      <c r="D139" s="21"/>
      <c r="E139" s="57"/>
      <c r="F139" s="57"/>
      <c r="G139" s="57"/>
      <c r="H139" s="64"/>
      <c r="I139" s="15"/>
      <c r="J139" s="65"/>
      <c r="K139" s="15">
        <v>-224174335.93890068</v>
      </c>
      <c r="L139" s="65"/>
    </row>
    <row r="140" spans="2:12" ht="13.5">
      <c r="B140" s="24" t="s">
        <v>416</v>
      </c>
      <c r="C140" s="25"/>
      <c r="D140" s="25"/>
      <c r="E140" s="58"/>
      <c r="F140" s="58"/>
      <c r="G140" s="58"/>
      <c r="H140" s="59"/>
      <c r="I140" s="30"/>
      <c r="J140" s="60">
        <f>J136+J137</f>
        <v>29886922771</v>
      </c>
      <c r="K140" s="30"/>
      <c r="L140" s="60">
        <f>L136+L137</f>
        <v>24615073096.0611</v>
      </c>
    </row>
  </sheetData>
  <mergeCells count="6">
    <mergeCell ref="B7:H7"/>
    <mergeCell ref="B2:L2"/>
    <mergeCell ref="B4:L4"/>
    <mergeCell ref="B5:L5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2018-07-10T08:39:36Z</cp:lastPrinted>
  <dcterms:created xsi:type="dcterms:W3CDTF">2011-07-11T07:26:36Z</dcterms:created>
  <dcterms:modified xsi:type="dcterms:W3CDTF">2018-08-08T05:11:07Z</dcterms:modified>
</cp:coreProperties>
</file>