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회계감사\2019. 4분기 준비\11. 홈페이지공시 재무제표\"/>
    </mc:Choice>
  </mc:AlternateContent>
  <bookViews>
    <workbookView xWindow="-15" yWindow="285" windowWidth="14415" windowHeight="12060" tabRatio="626" activeTab="1"/>
  </bookViews>
  <sheets>
    <sheet name="연결재무상태표" sheetId="53" r:id="rId1"/>
    <sheet name="연결손익계산서" sheetId="51" r:id="rId2"/>
  </sheet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#REF!</definedName>
    <definedName name="XREF_COLUMN_1" localSheetId="0" hidden="1">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#REF!</definedName>
    <definedName name="XRefCopy29" localSheetId="0" hidden="1">#REF!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#REF!</definedName>
    <definedName name="XRefCopy31" localSheetId="0" hidden="1">#REF!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#REF!</definedName>
    <definedName name="XRefCopy33" localSheetId="0" hidden="1">#REF!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#REF!</definedName>
    <definedName name="XRefCopy35" localSheetId="0" hidden="1">#REF!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#REF!</definedName>
    <definedName name="XRefCopy37" localSheetId="0" hidden="1">#REF!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#REF!</definedName>
    <definedName name="XRefPaste30" localSheetId="0" hidden="1">#REF!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#REF!</definedName>
    <definedName name="XRefPaste31" localSheetId="0" hidden="1">#REF!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#REF!</definedName>
    <definedName name="XRefPaste33" localSheetId="0" hidden="1">#REF!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#REF!</definedName>
    <definedName name="XRefPaste35" localSheetId="0" hidden="1">#REF!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1" hidden="1">#REF!</definedName>
    <definedName name="조정" localSheetId="0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J314" i="53" l="1"/>
  <c r="L121" i="51"/>
  <c r="J121" i="51"/>
  <c r="L119" i="51"/>
  <c r="J119" i="51"/>
  <c r="L117" i="51"/>
  <c r="J117" i="51"/>
  <c r="L115" i="51"/>
  <c r="J115" i="51"/>
  <c r="L109" i="51"/>
  <c r="J109" i="51"/>
  <c r="L106" i="51"/>
  <c r="J106" i="51"/>
  <c r="L104" i="51"/>
  <c r="J104" i="51"/>
  <c r="L101" i="51"/>
  <c r="J101" i="51"/>
  <c r="L96" i="51"/>
  <c r="J96" i="51"/>
  <c r="L72" i="51"/>
  <c r="J72" i="51"/>
  <c r="L69" i="51"/>
  <c r="J69" i="51"/>
  <c r="L67" i="51"/>
  <c r="J67" i="51"/>
  <c r="L63" i="51"/>
  <c r="J63" i="51"/>
  <c r="L58" i="51"/>
  <c r="J58" i="51"/>
  <c r="L51" i="51"/>
  <c r="J51" i="51"/>
  <c r="L45" i="51"/>
  <c r="J45" i="51"/>
  <c r="L38" i="51"/>
  <c r="J38" i="51"/>
  <c r="L35" i="51"/>
  <c r="J35" i="51"/>
  <c r="L30" i="51"/>
  <c r="J30" i="51"/>
  <c r="L25" i="51"/>
  <c r="J25" i="51"/>
  <c r="L17" i="51"/>
  <c r="J17" i="51"/>
  <c r="L9" i="51"/>
  <c r="J9" i="51"/>
  <c r="J8" i="51" s="1"/>
  <c r="J201" i="53"/>
  <c r="H201" i="53"/>
  <c r="I244" i="53"/>
  <c r="J265" i="53"/>
  <c r="J25" i="53"/>
  <c r="I143" i="53"/>
  <c r="J315" i="53"/>
  <c r="H308" i="53"/>
  <c r="H306" i="53"/>
  <c r="H302" i="53"/>
  <c r="H300" i="53"/>
  <c r="H290" i="53"/>
  <c r="H284" i="53"/>
  <c r="H279" i="53"/>
  <c r="H269" i="53"/>
  <c r="H266" i="53"/>
  <c r="H260" i="53"/>
  <c r="G253" i="53"/>
  <c r="H252" i="53" s="1"/>
  <c r="G249" i="53"/>
  <c r="G247" i="53"/>
  <c r="G245" i="53"/>
  <c r="G242" i="53"/>
  <c r="G241" i="53" s="1"/>
  <c r="H235" i="53"/>
  <c r="H231" i="53"/>
  <c r="G227" i="53"/>
  <c r="G217" i="53"/>
  <c r="G203" i="53"/>
  <c r="H195" i="53"/>
  <c r="H193" i="53"/>
  <c r="H189" i="53"/>
  <c r="H186" i="53"/>
  <c r="H179" i="53"/>
  <c r="H176" i="53"/>
  <c r="H174" i="53"/>
  <c r="G170" i="53"/>
  <c r="G164" i="53" s="1"/>
  <c r="G160" i="53"/>
  <c r="G157" i="53"/>
  <c r="G153" i="53"/>
  <c r="G150" i="53"/>
  <c r="G148" i="53" s="1"/>
  <c r="G145" i="53"/>
  <c r="G143" i="53" s="1"/>
  <c r="H135" i="53"/>
  <c r="H134" i="53" s="1"/>
  <c r="H130" i="53"/>
  <c r="H126" i="53"/>
  <c r="H121" i="53"/>
  <c r="I117" i="53"/>
  <c r="J112" i="53" s="1"/>
  <c r="J103" i="53" s="1"/>
  <c r="G113" i="53"/>
  <c r="H112" i="53" s="1"/>
  <c r="G108" i="53"/>
  <c r="G105" i="53"/>
  <c r="H101" i="53"/>
  <c r="H99" i="53"/>
  <c r="G97" i="53"/>
  <c r="G95" i="53"/>
  <c r="G93" i="53"/>
  <c r="G90" i="53"/>
  <c r="G89" i="53" s="1"/>
  <c r="H85" i="53"/>
  <c r="G81" i="53"/>
  <c r="G78" i="53"/>
  <c r="G75" i="53"/>
  <c r="G64" i="53"/>
  <c r="G46" i="53"/>
  <c r="G41" i="53"/>
  <c r="G39" i="53"/>
  <c r="G37" i="53"/>
  <c r="G33" i="53"/>
  <c r="G30" i="53"/>
  <c r="G26" i="53"/>
  <c r="G18" i="53"/>
  <c r="G15" i="53"/>
  <c r="L8" i="51" l="1"/>
  <c r="L99" i="51" s="1"/>
  <c r="L44" i="51"/>
  <c r="L100" i="51"/>
  <c r="L114" i="51"/>
  <c r="J114" i="51"/>
  <c r="J44" i="51"/>
  <c r="J99" i="51" s="1"/>
  <c r="J100" i="51"/>
  <c r="G244" i="53"/>
  <c r="H265" i="53"/>
  <c r="H251" i="53"/>
  <c r="H185" i="53"/>
  <c r="H159" i="53"/>
  <c r="H287" i="53"/>
  <c r="G36" i="53"/>
  <c r="H125" i="53"/>
  <c r="H63" i="53"/>
  <c r="H104" i="53"/>
  <c r="H103" i="53" s="1"/>
  <c r="G92" i="53"/>
  <c r="H88" i="53" s="1"/>
  <c r="G215" i="53"/>
  <c r="H200" i="53" s="1"/>
  <c r="H142" i="53"/>
  <c r="H240" i="53"/>
  <c r="H234" i="53" s="1"/>
  <c r="G14" i="53"/>
  <c r="H10" i="53" s="1"/>
  <c r="G29" i="53"/>
  <c r="H313" i="53"/>
  <c r="L125" i="51" l="1"/>
  <c r="L127" i="51" s="1"/>
  <c r="L128" i="51" s="1"/>
  <c r="J125" i="51"/>
  <c r="J127" i="51" s="1"/>
  <c r="J128" i="51" s="1"/>
  <c r="H25" i="53"/>
  <c r="H9" i="53" s="1"/>
  <c r="H62" i="53"/>
  <c r="H298" i="53"/>
  <c r="H314" i="53" s="1"/>
  <c r="H141" i="53"/>
  <c r="L131" i="51" l="1"/>
  <c r="L132" i="51" s="1"/>
  <c r="J131" i="51"/>
  <c r="J132" i="51" s="1"/>
  <c r="H198" i="53"/>
  <c r="H315" i="53" s="1"/>
</calcChain>
</file>

<file path=xl/sharedStrings.xml><?xml version="1.0" encoding="utf-8"?>
<sst xmlns="http://schemas.openxmlformats.org/spreadsheetml/2006/main" count="577" uniqueCount="480">
  <si>
    <t xml:space="preserve"> </t>
  </si>
  <si>
    <t>가.수수료수익</t>
  </si>
  <si>
    <t>라.이자수익</t>
  </si>
  <si>
    <t>가.수수료비용</t>
  </si>
  <si>
    <t>라.이자비용</t>
  </si>
  <si>
    <t>바.외환거래손실</t>
  </si>
  <si>
    <t>사.판매비와관리비</t>
  </si>
  <si>
    <t xml:space="preserve">계  정  과   목  </t>
  </si>
  <si>
    <t>1) 현금</t>
  </si>
  <si>
    <t>나.예치금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</si>
  <si>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</si>
  <si>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</si>
  <si>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</si>
  <si>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</si>
  <si>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</si>
  <si>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</si>
  <si>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1) 주식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</si>
  <si>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</si>
  <si>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</si>
  <si>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</si>
  <si>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</si>
  <si>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</si>
  <si>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</si>
  <si>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1) 임직원대여금</t>
  </si>
  <si>
    <t>2) 기타대여금</t>
  </si>
  <si>
    <t>가.유형자산</t>
  </si>
  <si>
    <t>1) 차량운반구</t>
  </si>
  <si>
    <t>2) 비품</t>
  </si>
  <si>
    <t>( 차량운반구감가상각누계액 )</t>
  </si>
  <si>
    <t>( 비품감가상각누계액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</si>
  <si>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</si>
  <si>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</si>
  <si>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</si>
  <si>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</si>
  <si>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</si>
  <si>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</si>
  <si>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</si>
  <si>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</si>
  <si>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</si>
  <si>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a.국내선물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</si>
  <si>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</si>
  <si>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</si>
  <si>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</si>
  <si>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</si>
  <si>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</si>
  <si>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</si>
  <si>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</si>
  <si>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2) 미수이자</t>
  </si>
  <si>
    <t>① 미수신용거래융자이자</t>
  </si>
  <si>
    <t>② 미수채권이자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</si>
  <si>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</si>
  <si>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</si>
  <si>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</si>
  <si>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</si>
  <si>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</si>
  <si>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</si>
  <si>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</si>
  <si>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</si>
  <si>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</si>
  <si>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</si>
  <si>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</si>
  <si>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</si>
  <si>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</si>
  <si>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</si>
  <si>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</si>
  <si>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</si>
  <si>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</si>
  <si>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</si>
  <si>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</si>
  <si>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</si>
  <si>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</si>
  <si>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</si>
  <si>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</si>
  <si>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</si>
  <si>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</si>
  <si>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</si>
  <si>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</si>
  <si>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나.수입담보금</t>
  </si>
  <si>
    <t>2) 국채·지방채</t>
  </si>
  <si>
    <t>1) 증금차입금</t>
  </si>
  <si>
    <t>① 유통금융차입금</t>
  </si>
  <si>
    <t>② 담보금융지원차입금</t>
  </si>
  <si>
    <t>1) 환매조건부채권매도(대고객)</t>
  </si>
  <si>
    <t>2) 환매조건부채권매도(기관RP)</t>
  </si>
  <si>
    <t>가.미지급법인세(법인세)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</si>
  <si>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</si>
  <si>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</si>
  <si>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</si>
  <si>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</si>
  <si>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</si>
  <si>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</si>
  <si>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</si>
  <si>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</si>
  <si>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</si>
  <si>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</si>
  <si>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</si>
  <si>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</si>
  <si>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</si>
  <si>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</si>
  <si>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</si>
  <si>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</si>
  <si>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가.자기주식</t>
  </si>
  <si>
    <t>가.이익준비금</t>
  </si>
  <si>
    <t>나.대손준비금</t>
  </si>
  <si>
    <t>자     본     총     계</t>
  </si>
  <si>
    <t>부 채  와  자 본  총 계</t>
  </si>
  <si>
    <t>2) 기업어음증권(CP)차입금</t>
    <phoneticPr fontId="17" type="noConversion"/>
  </si>
  <si>
    <t>가.마일리지충당부채</t>
    <phoneticPr fontId="17" type="noConversion"/>
  </si>
  <si>
    <t>a.해외자기거래예치금(FCM)</t>
    <phoneticPr fontId="17" type="noConversion"/>
  </si>
  <si>
    <t>b.해외자기거래예치금(은행)</t>
    <phoneticPr fontId="17" type="noConversion"/>
  </si>
  <si>
    <t>6) 미지급비용-연차충당부채</t>
    <phoneticPr fontId="17" type="noConversion"/>
  </si>
  <si>
    <t>7) 미지급비용-FCM수수료(EUREX)</t>
    <phoneticPr fontId="17" type="noConversion"/>
  </si>
  <si>
    <t>8) 미지급비용  기타</t>
    <phoneticPr fontId="17" type="noConversion"/>
  </si>
  <si>
    <t>3) 장내거래미수금(거래일)</t>
    <phoneticPr fontId="17" type="noConversion"/>
  </si>
  <si>
    <t>① 고객미수금</t>
    <phoneticPr fontId="17" type="noConversion"/>
  </si>
  <si>
    <t>5) 해외미수금</t>
    <phoneticPr fontId="17" type="noConversion"/>
  </si>
  <si>
    <t>4) 기타미수금</t>
    <phoneticPr fontId="17" type="noConversion"/>
  </si>
  <si>
    <t>다.보증금</t>
    <phoneticPr fontId="17" type="noConversion"/>
  </si>
  <si>
    <t>라.미회수채권</t>
    <phoneticPr fontId="17" type="noConversion"/>
  </si>
  <si>
    <t>바.현재가치조정차금</t>
    <phoneticPr fontId="17" type="noConversion"/>
  </si>
  <si>
    <t>가.선급금</t>
    <phoneticPr fontId="17" type="noConversion"/>
  </si>
  <si>
    <t>나.선급비용</t>
    <phoneticPr fontId="17" type="noConversion"/>
  </si>
  <si>
    <t>4) 기타차입금</t>
    <phoneticPr fontId="17" type="noConversion"/>
  </si>
  <si>
    <t>다.미지급금</t>
    <phoneticPr fontId="53" type="noConversion"/>
  </si>
  <si>
    <t>(사채할인발행차금)</t>
  </si>
  <si>
    <t>i.해외선물옵션예수금 (CNY)</t>
  </si>
  <si>
    <t>② 장내파생상품거래분-신탁</t>
    <phoneticPr fontId="17" type="noConversion"/>
  </si>
  <si>
    <t>다.선급제세</t>
    <phoneticPr fontId="53" type="noConversion"/>
  </si>
  <si>
    <t>① 자기분(국내)</t>
    <phoneticPr fontId="53" type="noConversion"/>
  </si>
  <si>
    <t>a.KOSPI200 자기매매증거금</t>
    <phoneticPr fontId="17" type="noConversion"/>
  </si>
  <si>
    <t>2) 출자금</t>
    <phoneticPr fontId="53" type="noConversion"/>
  </si>
  <si>
    <t>4) 국채·지방채</t>
    <phoneticPr fontId="53" type="noConversion"/>
  </si>
  <si>
    <t>5) 특수채</t>
    <phoneticPr fontId="53" type="noConversion"/>
  </si>
  <si>
    <t>6) 회사채</t>
    <phoneticPr fontId="53" type="noConversion"/>
  </si>
  <si>
    <t>8) 전자단기사채</t>
    <phoneticPr fontId="17" type="noConversion"/>
  </si>
  <si>
    <t>9) 집합투자증권</t>
    <phoneticPr fontId="17" type="noConversion"/>
  </si>
  <si>
    <t>① 상품주식</t>
    <phoneticPr fontId="53" type="noConversion"/>
  </si>
  <si>
    <t>1) 주식워런트증권</t>
    <phoneticPr fontId="53" type="noConversion"/>
  </si>
  <si>
    <t>1) 신용공여금대손충당금</t>
  </si>
  <si>
    <t>나.매입약정충당부채</t>
    <phoneticPr fontId="17" type="noConversion"/>
  </si>
  <si>
    <t>(단위 : 원)</t>
    <phoneticPr fontId="53" type="noConversion"/>
  </si>
  <si>
    <t>가.당기손익-공정가치측정유가증권</t>
    <phoneticPr fontId="53" type="noConversion"/>
  </si>
  <si>
    <t>② 상환우선주</t>
    <phoneticPr fontId="53" type="noConversion"/>
  </si>
  <si>
    <t>1)</t>
  </si>
  <si>
    <t>2)</t>
  </si>
  <si>
    <t>3)</t>
  </si>
  <si>
    <t>4)</t>
  </si>
  <si>
    <t>5)</t>
  </si>
  <si>
    <t>6)</t>
  </si>
  <si>
    <t>7)</t>
  </si>
  <si>
    <t>8)</t>
  </si>
  <si>
    <t>1)</t>
    <phoneticPr fontId="53" type="noConversion"/>
  </si>
  <si>
    <t>2)</t>
    <phoneticPr fontId="53" type="noConversion"/>
  </si>
  <si>
    <t>장내파생상품평가이익</t>
    <phoneticPr fontId="53" type="noConversion"/>
  </si>
  <si>
    <t>장외파생상품평가이익</t>
    <phoneticPr fontId="53" type="noConversion"/>
  </si>
  <si>
    <t>대출채권이자</t>
    <phoneticPr fontId="53" type="noConversion"/>
  </si>
  <si>
    <t>기타이자수익</t>
    <phoneticPr fontId="53" type="noConversion"/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</si>
  <si>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</si>
  <si>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</si>
  <si>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</si>
  <si>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</si>
  <si>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</si>
  <si>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</si>
  <si>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</si>
  <si>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</si>
  <si>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</si>
  <si>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</si>
  <si>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</si>
  <si>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</si>
  <si>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21)</t>
  </si>
  <si>
    <t>22)</t>
  </si>
  <si>
    <t>23)</t>
  </si>
  <si>
    <r>
      <rPr>
        <sz val="9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3" type="noConversion"/>
  </si>
  <si>
    <t>2)장외파생상품</t>
    <phoneticPr fontId="53" type="noConversion"/>
  </si>
  <si>
    <t>가.출자금</t>
    <phoneticPr fontId="53" type="noConversion"/>
  </si>
  <si>
    <t>나.파생결합증권</t>
    <phoneticPr fontId="53" type="noConversion"/>
  </si>
  <si>
    <t>다.매입확약충당부채</t>
    <phoneticPr fontId="17" type="noConversion"/>
  </si>
  <si>
    <t>(단위: 원)</t>
  </si>
  <si>
    <t>4) 기타</t>
  </si>
  <si>
    <t>제20기</t>
    <phoneticPr fontId="53" type="noConversion"/>
  </si>
  <si>
    <t>② 투자자분(국내)</t>
    <phoneticPr fontId="17" type="noConversion"/>
  </si>
  <si>
    <t>a.KOSPI200 위탁매매증거금</t>
    <phoneticPr fontId="17" type="noConversion"/>
  </si>
  <si>
    <t>3) 신주인수권증서</t>
    <phoneticPr fontId="53" type="noConversion"/>
  </si>
  <si>
    <t>7) 기업어음증권</t>
    <phoneticPr fontId="53" type="noConversion"/>
  </si>
  <si>
    <t>10) 외화증권</t>
    <phoneticPr fontId="17" type="noConversion"/>
  </si>
  <si>
    <t>① 외화주식</t>
    <phoneticPr fontId="17" type="noConversion"/>
  </si>
  <si>
    <t>② 기타</t>
  </si>
  <si>
    <t>11) 투자자예탁금별도예치금(신탁)</t>
    <phoneticPr fontId="17" type="noConversion"/>
  </si>
  <si>
    <t>2) 기타</t>
    <phoneticPr fontId="17" type="noConversion"/>
  </si>
  <si>
    <t>다.파생상품자산</t>
    <phoneticPr fontId="53" type="noConversion"/>
  </si>
  <si>
    <t>1)장내파생상품</t>
    <phoneticPr fontId="53" type="noConversion"/>
  </si>
  <si>
    <t>a.매입주식옵션</t>
    <phoneticPr fontId="53" type="noConversion"/>
  </si>
  <si>
    <t>( 이연대출부대손익 )</t>
    <phoneticPr fontId="17" type="noConversion"/>
  </si>
  <si>
    <t>나.감가상각누계액</t>
    <phoneticPr fontId="17" type="noConversion"/>
  </si>
  <si>
    <t>② 한국거래소미수금</t>
    <phoneticPr fontId="17" type="noConversion"/>
  </si>
  <si>
    <t>③ 미수기업어음증권이자</t>
    <phoneticPr fontId="53" type="noConversion"/>
  </si>
  <si>
    <t>마.대손충당금</t>
    <phoneticPr fontId="17" type="noConversion"/>
  </si>
  <si>
    <t>① ETJ 예수금</t>
  </si>
  <si>
    <t>② 일본주식 예수금</t>
  </si>
  <si>
    <t>③ 홍콩주식 예수금</t>
  </si>
  <si>
    <t>④ 중국주식 예수금</t>
  </si>
  <si>
    <t>⑤ 미국주식 예수금</t>
  </si>
  <si>
    <t>⑥ 캐나다주식 예수금</t>
  </si>
  <si>
    <t>⑦ 독일주식 예수금</t>
  </si>
  <si>
    <t>⑧ 영국주식 예수금</t>
  </si>
  <si>
    <t>⑨ 싱가폴주식 예수금</t>
  </si>
  <si>
    <t>⑩ 프랑스주식 예수금</t>
  </si>
  <si>
    <t>⑪ 국내선물대용 예수금(USD)</t>
  </si>
  <si>
    <t>a.상품스왑</t>
    <phoneticPr fontId="17" type="noConversion"/>
  </si>
  <si>
    <t>3) 전자단기사채차입금</t>
    <phoneticPr fontId="53" type="noConversion"/>
  </si>
  <si>
    <t>라.미지급비용</t>
    <phoneticPr fontId="53" type="noConversion"/>
  </si>
  <si>
    <t>나.미지급법인세(주민세)</t>
    <phoneticPr fontId="53" type="noConversion"/>
  </si>
  <si>
    <t>장내파생상품처분이익</t>
    <phoneticPr fontId="53" type="noConversion"/>
  </si>
  <si>
    <t>장외파생상품처분이익</t>
    <phoneticPr fontId="53" type="noConversion"/>
  </si>
  <si>
    <t>현금및예치금이자수익</t>
    <phoneticPr fontId="53" type="noConversion"/>
  </si>
  <si>
    <t>당기손익-공정가치측정유가증권이자수익</t>
    <phoneticPr fontId="53" type="noConversion"/>
  </si>
  <si>
    <t>a.금리스왑</t>
  </si>
  <si>
    <t>7)기타 부채</t>
  </si>
  <si>
    <t>연결포괄손익계산서</t>
    <phoneticPr fontId="53" type="noConversion"/>
  </si>
  <si>
    <t>연결재무상태표</t>
    <phoneticPr fontId="17" type="noConversion"/>
  </si>
  <si>
    <t>이베스트투자증권주식회사와 그 종속기업</t>
    <phoneticPr fontId="53" type="noConversion"/>
  </si>
  <si>
    <t>제21기  2019년 12월 31일 현재</t>
    <phoneticPr fontId="17" type="noConversion"/>
  </si>
  <si>
    <t>제20기  2018년 12월 31일 현재</t>
    <phoneticPr fontId="17" type="noConversion"/>
  </si>
  <si>
    <t>제21기</t>
    <phoneticPr fontId="53" type="noConversion"/>
  </si>
  <si>
    <t>① 파생상품관련예금</t>
  </si>
  <si>
    <t>a.해외자기거래관련예금(FCM)</t>
  </si>
  <si>
    <t>b.해외자기거래관련예금(은행)</t>
  </si>
  <si>
    <t>② 주식관련예금</t>
  </si>
  <si>
    <t>a.일본주식관련예금-자기</t>
  </si>
  <si>
    <t>b.홍콩주식관련예금-자기</t>
  </si>
  <si>
    <t>c.중국주식관련예금-자기</t>
  </si>
  <si>
    <t>d.미국주식관련예금-자기</t>
  </si>
  <si>
    <t>e.해외주식관련예금(KRW)-자기</t>
  </si>
  <si>
    <t>① 투자자분(국내)</t>
  </si>
  <si>
    <t>① ETJ 예치금</t>
  </si>
  <si>
    <t>② 일본주식 예치금</t>
  </si>
  <si>
    <t>Ⅱ.당기손익-공정가치측정금융자산</t>
    <phoneticPr fontId="53" type="noConversion"/>
  </si>
  <si>
    <t>12) 손해배상공동기금</t>
    <phoneticPr fontId="17" type="noConversion"/>
  </si>
  <si>
    <t>① 증권시장공동기금</t>
  </si>
  <si>
    <t>② 파생상품시장공동기금</t>
  </si>
  <si>
    <t>13) 기타</t>
    <phoneticPr fontId="17" type="noConversion"/>
  </si>
  <si>
    <t>③ 통화관련</t>
  </si>
  <si>
    <t>a.통화스왑</t>
  </si>
  <si>
    <t>① 우리사주 대여금</t>
  </si>
  <si>
    <t>② 주택매입자금장기대여금</t>
  </si>
  <si>
    <t>③ 주택전세자금장기대여금</t>
  </si>
  <si>
    <t>3) 기타유형자산</t>
  </si>
  <si>
    <t>( 기타유형자산감가상각누계액 )</t>
  </si>
  <si>
    <t>① 해외미수금(고객)</t>
  </si>
  <si>
    <t>마.리스부채</t>
    <phoneticPr fontId="53" type="noConversion"/>
  </si>
  <si>
    <t>라.복구충당부채</t>
  </si>
  <si>
    <t>자산</t>
    <phoneticPr fontId="53" type="noConversion"/>
  </si>
  <si>
    <t>Ⅰ.현금및예치금</t>
    <phoneticPr fontId="53" type="noConversion"/>
  </si>
  <si>
    <t>가.현금및현금성자산</t>
    <phoneticPr fontId="53" type="noConversion"/>
  </si>
  <si>
    <t>2) 보통예금</t>
    <phoneticPr fontId="17" type="noConversion"/>
  </si>
  <si>
    <t>3) 당좌예금</t>
    <phoneticPr fontId="17" type="noConversion"/>
  </si>
  <si>
    <t>4) 외화예금</t>
    <phoneticPr fontId="17" type="noConversion"/>
  </si>
  <si>
    <t>5) MMDA</t>
    <phoneticPr fontId="53" type="noConversion"/>
  </si>
  <si>
    <t>1) 기타선급제세</t>
    <phoneticPr fontId="53" type="noConversion"/>
  </si>
  <si>
    <t>1) 회원보증금</t>
    <phoneticPr fontId="17" type="noConversion"/>
  </si>
  <si>
    <t>2) 기타보증금</t>
    <phoneticPr fontId="17" type="noConversion"/>
  </si>
  <si>
    <t>1) 위탁자예수금(원화)</t>
    <phoneticPr fontId="17" type="noConversion"/>
  </si>
  <si>
    <t>2) 위탁자예수금(외화)</t>
    <phoneticPr fontId="17" type="noConversion"/>
  </si>
  <si>
    <t>3) 장내파생상품거래예수금</t>
    <phoneticPr fontId="17" type="noConversion"/>
  </si>
  <si>
    <t>가.매도유가증권</t>
    <phoneticPr fontId="53" type="noConversion"/>
  </si>
  <si>
    <t>3) 특수채</t>
    <phoneticPr fontId="17" type="noConversion"/>
  </si>
  <si>
    <t>4) 기타</t>
    <phoneticPr fontId="17" type="noConversion"/>
  </si>
  <si>
    <t>나.파생상품부채</t>
    <phoneticPr fontId="53" type="noConversion"/>
  </si>
  <si>
    <t>1)장내파생상품</t>
    <phoneticPr fontId="53" type="noConversion"/>
  </si>
  <si>
    <t>a.매도주식옵션</t>
    <phoneticPr fontId="53" type="noConversion"/>
  </si>
  <si>
    <t>2)장외파생상품</t>
    <phoneticPr fontId="53" type="noConversion"/>
  </si>
  <si>
    <t>5) 계좌개설인지대</t>
    <phoneticPr fontId="53" type="noConversion"/>
  </si>
  <si>
    <t>6) 예수금(기타)</t>
    <phoneticPr fontId="53" type="noConversion"/>
  </si>
  <si>
    <t>Ⅰ.자본금</t>
    <phoneticPr fontId="53" type="noConversion"/>
  </si>
  <si>
    <t>Ⅱ.자본잉여금</t>
    <phoneticPr fontId="53" type="noConversion"/>
  </si>
  <si>
    <t>Ⅲ.자본조정</t>
    <phoneticPr fontId="53" type="noConversion"/>
  </si>
  <si>
    <t>다.미처분이익잉여금</t>
    <phoneticPr fontId="53" type="noConversion"/>
  </si>
  <si>
    <t>Ⅴ.비지배지분</t>
    <phoneticPr fontId="53" type="noConversion"/>
  </si>
  <si>
    <r>
      <rPr>
        <sz val="9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3" type="noConversion"/>
  </si>
  <si>
    <r>
      <rPr>
        <sz val="10.35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3" type="noConversion"/>
  </si>
  <si>
    <r>
      <rPr>
        <sz val="9"/>
        <color theme="1"/>
        <rFont val="맑은 고딕"/>
        <family val="3"/>
        <charset val="129"/>
      </rPr>
      <t xml:space="preserve">② </t>
    </r>
    <r>
      <rPr>
        <sz val="9"/>
        <color theme="1"/>
        <rFont val="맑은 고딕"/>
        <family val="3"/>
        <charset val="129"/>
        <scheme val="minor"/>
      </rPr>
      <t>상품관련</t>
    </r>
    <phoneticPr fontId="53" type="noConversion"/>
  </si>
  <si>
    <r>
      <rPr>
        <sz val="9"/>
        <color theme="1"/>
        <rFont val="맑은 고딕"/>
        <family val="3"/>
        <charset val="129"/>
      </rPr>
      <t>Ⅲ</t>
    </r>
    <r>
      <rPr>
        <sz val="9"/>
        <color theme="1"/>
        <rFont val="맑은 고딕"/>
        <family val="3"/>
        <charset val="129"/>
        <scheme val="minor"/>
      </rPr>
      <t>.기타포괄손익-공정가치측정금융자산</t>
    </r>
    <phoneticPr fontId="53" type="noConversion"/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</si>
  <si>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.관계기업투자</t>
    </r>
    <phoneticPr fontId="53" type="noConversion"/>
  </si>
  <si>
    <r>
      <rPr>
        <sz val="9"/>
        <color theme="1"/>
        <rFont val="맑은 고딕"/>
        <family val="3"/>
        <charset val="129"/>
      </rPr>
      <t>Ⅴ</t>
    </r>
    <r>
      <rPr>
        <sz val="9"/>
        <color theme="1"/>
        <rFont val="맑은 고딕"/>
        <family val="3"/>
        <charset val="129"/>
        <scheme val="minor"/>
      </rPr>
      <t>.대출채권</t>
    </r>
    <phoneticPr fontId="53" type="noConversion"/>
  </si>
  <si>
    <r>
      <rPr>
        <sz val="9"/>
        <color theme="1"/>
        <rFont val="맑은 고딕"/>
        <family val="3"/>
        <charset val="129"/>
      </rPr>
      <t>Ⅵ</t>
    </r>
    <r>
      <rPr>
        <sz val="9"/>
        <color theme="1"/>
        <rFont val="맑은 고딕"/>
        <family val="3"/>
        <charset val="129"/>
        <scheme val="minor"/>
      </rPr>
      <t>.유형자산</t>
    </r>
    <phoneticPr fontId="17" type="noConversion"/>
  </si>
  <si>
    <r>
      <rPr>
        <sz val="9"/>
        <color theme="1"/>
        <rFont val="맑은 고딕"/>
        <family val="3"/>
        <charset val="129"/>
      </rPr>
      <t>Ⅶ</t>
    </r>
    <r>
      <rPr>
        <sz val="9"/>
        <color theme="1"/>
        <rFont val="맑은 고딕"/>
        <family val="3"/>
        <charset val="129"/>
        <scheme val="minor"/>
      </rPr>
      <t>.무형자산</t>
    </r>
    <phoneticPr fontId="17" type="noConversion"/>
  </si>
  <si>
    <r>
      <rPr>
        <sz val="9"/>
        <color theme="1"/>
        <rFont val="맑은 고딕"/>
        <family val="3"/>
        <charset val="129"/>
      </rPr>
      <t>Ⅷ</t>
    </r>
    <r>
      <rPr>
        <sz val="9"/>
        <color theme="1"/>
        <rFont val="맑은 고딕"/>
        <family val="3"/>
        <charset val="129"/>
        <scheme val="minor"/>
      </rPr>
      <t>.수취채권</t>
    </r>
    <phoneticPr fontId="17" type="noConversion"/>
  </si>
  <si>
    <r>
      <rPr>
        <sz val="9"/>
        <color theme="1"/>
        <rFont val="맑은 고딕"/>
        <family val="3"/>
        <charset val="129"/>
      </rPr>
      <t>④</t>
    </r>
    <r>
      <rPr>
        <sz val="9"/>
        <color theme="1"/>
        <rFont val="맑은 고딕"/>
        <family val="3"/>
        <charset val="129"/>
        <scheme val="minor"/>
      </rPr>
      <t xml:space="preserve"> 미수전자단기사채이자</t>
    </r>
    <phoneticPr fontId="53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</si>
  <si>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미수대출채권이자</t>
    </r>
    <phoneticPr fontId="53" type="noConversion"/>
  </si>
  <si>
    <r>
      <rPr>
        <sz val="9"/>
        <color theme="1"/>
        <rFont val="맑은 고딕"/>
        <family val="3"/>
        <charset val="129"/>
      </rPr>
      <t>⑥</t>
    </r>
    <r>
      <rPr>
        <sz val="9"/>
        <color theme="1"/>
        <rFont val="맑은 고딕"/>
        <family val="3"/>
        <charset val="129"/>
        <scheme val="minor"/>
      </rPr>
      <t xml:space="preserve"> 미수증권담보대출이자</t>
    </r>
    <phoneticPr fontId="53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</si>
  <si>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.이연법인세자산</t>
    </r>
    <phoneticPr fontId="17" type="noConversion"/>
  </si>
  <si>
    <t>Ⅹ.당기법인세자산</t>
    <phoneticPr fontId="17" type="noConversion"/>
  </si>
  <si>
    <r>
      <t>Ⅹ</t>
    </r>
    <r>
      <rPr>
        <sz val="9"/>
        <color theme="1"/>
        <rFont val="맑은 고딕"/>
        <family val="3"/>
        <charset val="129"/>
      </rPr>
      <t>Ⅰ</t>
    </r>
    <r>
      <rPr>
        <sz val="9"/>
        <color theme="1"/>
        <rFont val="맑은 고딕"/>
        <family val="3"/>
        <charset val="129"/>
        <scheme val="minor"/>
      </rPr>
      <t>.기타자산</t>
    </r>
    <phoneticPr fontId="17" type="noConversion"/>
  </si>
  <si>
    <r>
      <rPr>
        <sz val="9"/>
        <color theme="1"/>
        <rFont val="맑은 고딕"/>
        <family val="3"/>
        <charset val="129"/>
      </rPr>
      <t>Ⅱ</t>
    </r>
    <r>
      <rPr>
        <sz val="9"/>
        <color theme="1"/>
        <rFont val="맑은 고딕"/>
        <family val="3"/>
        <charset val="129"/>
        <scheme val="minor"/>
      </rPr>
      <t>.당기손익-공정가치측정금융부채</t>
    </r>
    <phoneticPr fontId="53" type="noConversion"/>
  </si>
  <si>
    <r>
      <rPr>
        <sz val="9"/>
        <color theme="1"/>
        <rFont val="맑은 고딕"/>
        <family val="3"/>
        <charset val="129"/>
      </rPr>
      <t>Ⅲ</t>
    </r>
    <r>
      <rPr>
        <sz val="9"/>
        <color theme="1"/>
        <rFont val="맑은 고딕"/>
        <family val="3"/>
        <charset val="129"/>
        <scheme val="minor"/>
      </rPr>
      <t>.차입부채</t>
    </r>
    <phoneticPr fontId="17" type="noConversion"/>
  </si>
  <si>
    <r>
      <rPr>
        <sz val="9"/>
        <color theme="1"/>
        <rFont val="맑은 고딕"/>
        <family val="3"/>
        <charset val="129"/>
      </rPr>
      <t>③</t>
    </r>
    <r>
      <rPr>
        <sz val="9"/>
        <color theme="1"/>
        <rFont val="맑은 고딕"/>
        <family val="3"/>
        <charset val="129"/>
        <scheme val="minor"/>
      </rPr>
      <t xml:space="preserve"> 기타증금차입금</t>
    </r>
    <phoneticPr fontId="17" type="noConversion"/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</si>
  <si>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.발행사채</t>
    </r>
    <phoneticPr fontId="53" type="noConversion"/>
  </si>
  <si>
    <r>
      <rPr>
        <sz val="9"/>
        <color theme="1"/>
        <rFont val="맑은 고딕"/>
        <family val="3"/>
        <charset val="129"/>
      </rPr>
      <t>Ⅴ</t>
    </r>
    <r>
      <rPr>
        <sz val="9"/>
        <color theme="1"/>
        <rFont val="맑은 고딕"/>
        <family val="3"/>
        <charset val="129"/>
        <scheme val="minor"/>
      </rPr>
      <t>.기타금융부채</t>
    </r>
    <phoneticPr fontId="17" type="noConversion"/>
  </si>
  <si>
    <r>
      <rPr>
        <sz val="9"/>
        <color theme="1"/>
        <rFont val="맑은 고딕"/>
        <family val="3"/>
        <charset val="129"/>
      </rPr>
      <t>Ⅵ</t>
    </r>
    <r>
      <rPr>
        <sz val="9"/>
        <color theme="1"/>
        <rFont val="맑은 고딕"/>
        <family val="3"/>
        <charset val="129"/>
        <scheme val="minor"/>
      </rPr>
      <t>.충당부채</t>
    </r>
    <phoneticPr fontId="17" type="noConversion"/>
  </si>
  <si>
    <r>
      <rPr>
        <sz val="9"/>
        <color theme="1"/>
        <rFont val="맑은 고딕"/>
        <family val="3"/>
        <charset val="129"/>
      </rPr>
      <t>Ⅶ</t>
    </r>
    <r>
      <rPr>
        <sz val="9"/>
        <color theme="1"/>
        <rFont val="맑은 고딕"/>
        <family val="3"/>
        <charset val="129"/>
        <scheme val="minor"/>
      </rPr>
      <t>.당기법인세부채</t>
    </r>
    <phoneticPr fontId="17" type="noConversion"/>
  </si>
  <si>
    <r>
      <rPr>
        <sz val="9"/>
        <color theme="1"/>
        <rFont val="맑은 고딕"/>
        <family val="3"/>
        <charset val="129"/>
      </rPr>
      <t>Ⅷ</t>
    </r>
    <r>
      <rPr>
        <sz val="9"/>
        <color theme="1"/>
        <rFont val="맑은 고딕"/>
        <family val="3"/>
        <charset val="129"/>
        <scheme val="minor"/>
      </rPr>
      <t>.기타부채</t>
    </r>
    <phoneticPr fontId="17" type="noConversion"/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</si>
  <si>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.이익잉여금</t>
    </r>
    <phoneticPr fontId="53" type="noConversion"/>
  </si>
  <si>
    <t>1) 투자자예탁금별도예치금(예금)</t>
    <phoneticPr fontId="53" type="noConversion"/>
  </si>
  <si>
    <t>2) 대차거래이행보증금</t>
    <phoneticPr fontId="17" type="noConversion"/>
  </si>
  <si>
    <t>3) 장내파생상품거래예치금</t>
    <phoneticPr fontId="17" type="noConversion"/>
  </si>
  <si>
    <t>4) 장내파생상품매매증거금</t>
    <phoneticPr fontId="17" type="noConversion"/>
  </si>
  <si>
    <t>5) 주식매매증거금</t>
    <phoneticPr fontId="53" type="noConversion"/>
  </si>
  <si>
    <t>6) 유통금융담보금</t>
    <phoneticPr fontId="53" type="noConversion"/>
  </si>
  <si>
    <t>7) 특정예금등</t>
    <phoneticPr fontId="53" type="noConversion"/>
  </si>
  <si>
    <t>8) 기타예치금</t>
    <phoneticPr fontId="53" type="noConversion"/>
  </si>
  <si>
    <t>9) 정기예적금</t>
    <phoneticPr fontId="17" type="noConversion"/>
  </si>
  <si>
    <t>10) 저축성보험예금</t>
    <phoneticPr fontId="53" type="noConversion"/>
  </si>
  <si>
    <t>④ 중국주식 예치금</t>
    <phoneticPr fontId="53" type="noConversion"/>
  </si>
  <si>
    <r>
      <rPr>
        <sz val="9"/>
        <color theme="1"/>
        <rFont val="맑은 고딕"/>
        <family val="3"/>
        <charset val="129"/>
      </rPr>
      <t>③</t>
    </r>
    <r>
      <rPr>
        <sz val="9"/>
        <color theme="1"/>
        <rFont val="맑은 고딕"/>
        <family val="3"/>
        <charset val="129"/>
        <scheme val="minor"/>
      </rPr>
      <t xml:space="preserve"> 홍콩주식 예치금</t>
    </r>
    <phoneticPr fontId="53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</si>
  <si>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미국주식 예치금</t>
    </r>
    <phoneticPr fontId="53" type="noConversion"/>
  </si>
  <si>
    <t>⑥ 미국주식 예치금-자기</t>
    <phoneticPr fontId="53" type="noConversion"/>
  </si>
  <si>
    <r>
      <rPr>
        <sz val="9"/>
        <color theme="1"/>
        <rFont val="맑은 고딕"/>
        <family val="3"/>
        <charset val="129"/>
      </rPr>
      <t>⑦</t>
    </r>
    <r>
      <rPr>
        <sz val="9"/>
        <color theme="1"/>
        <rFont val="맑은 고딕"/>
        <family val="3"/>
        <charset val="129"/>
        <scheme val="minor"/>
      </rPr>
      <t xml:space="preserve"> 캐나다주식 예치금</t>
    </r>
    <phoneticPr fontId="53" type="noConversion"/>
  </si>
  <si>
    <t>⑧ 독일주식 예치금</t>
    <phoneticPr fontId="53" type="noConversion"/>
  </si>
  <si>
    <t>⑨ 영국주식 예치금</t>
    <phoneticPr fontId="53" type="noConversion"/>
  </si>
  <si>
    <t>⑫ 국내선물대용 예치금(USD)</t>
    <phoneticPr fontId="53" type="noConversion"/>
  </si>
  <si>
    <t>⑩ 싱가폴주식 예치금</t>
    <phoneticPr fontId="53" type="noConversion"/>
  </si>
  <si>
    <t>⑪ 프랑스주식 예치금</t>
    <phoneticPr fontId="53" type="noConversion"/>
  </si>
  <si>
    <r>
      <rPr>
        <sz val="9"/>
        <color theme="1"/>
        <rFont val="맑은 고딕"/>
        <family val="3"/>
        <charset val="129"/>
      </rPr>
      <t>⑬</t>
    </r>
    <r>
      <rPr>
        <sz val="10.35"/>
        <color theme="1"/>
        <rFont val="맑은 고딕"/>
        <family val="3"/>
        <charset val="129"/>
      </rPr>
      <t xml:space="preserve"> </t>
    </r>
    <r>
      <rPr>
        <sz val="9"/>
        <color theme="1"/>
        <rFont val="맑은 고딕"/>
        <family val="3"/>
        <charset val="129"/>
        <scheme val="minor"/>
      </rPr>
      <t>기타외화예치금</t>
    </r>
    <phoneticPr fontId="53" type="noConversion"/>
  </si>
  <si>
    <t>a.매입주식옵션-장외</t>
    <phoneticPr fontId="53" type="noConversion"/>
  </si>
  <si>
    <t>a.매입상품옵션-장외</t>
    <phoneticPr fontId="53" type="noConversion"/>
  </si>
  <si>
    <t>가.신용공여금</t>
    <phoneticPr fontId="53" type="noConversion"/>
  </si>
  <si>
    <t>나.환매조건부채권매수</t>
    <phoneticPr fontId="53" type="noConversion"/>
  </si>
  <si>
    <t>다.대여금</t>
    <phoneticPr fontId="53" type="noConversion"/>
  </si>
  <si>
    <t>2) 매입대출채권 대손충당금</t>
    <phoneticPr fontId="53" type="noConversion"/>
  </si>
  <si>
    <t>3) 사모사채 대손충당금</t>
    <phoneticPr fontId="53" type="noConversion"/>
  </si>
  <si>
    <t>라.매입대출채권</t>
    <phoneticPr fontId="53" type="noConversion"/>
  </si>
  <si>
    <t>마.사모사채</t>
    <phoneticPr fontId="17" type="noConversion"/>
  </si>
  <si>
    <t>바.대손충당금</t>
    <phoneticPr fontId="17" type="noConversion"/>
  </si>
  <si>
    <t>② 장내파생상품미수금</t>
    <phoneticPr fontId="53" type="noConversion"/>
  </si>
  <si>
    <r>
      <rPr>
        <sz val="9"/>
        <color theme="1"/>
        <rFont val="맑은 고딕"/>
        <family val="3"/>
        <charset val="129"/>
      </rPr>
      <t>③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53" type="noConversion"/>
  </si>
  <si>
    <t>② 미수투자일임수수료</t>
    <phoneticPr fontId="53" type="noConversion"/>
  </si>
  <si>
    <t>③ 기타</t>
    <phoneticPr fontId="53" type="noConversion"/>
  </si>
  <si>
    <t>3) 기타미수수익</t>
    <phoneticPr fontId="17" type="noConversion"/>
  </si>
  <si>
    <t>3) 기타선급비용</t>
    <phoneticPr fontId="17" type="noConversion"/>
  </si>
  <si>
    <t>라.보증금</t>
    <phoneticPr fontId="17" type="noConversion"/>
  </si>
  <si>
    <t>가.선수수익</t>
    <phoneticPr fontId="17" type="noConversion"/>
  </si>
  <si>
    <t>나.제세금예수금</t>
    <phoneticPr fontId="17" type="noConversion"/>
  </si>
  <si>
    <t>다.기타의 기타부채</t>
    <phoneticPr fontId="17" type="noConversion"/>
  </si>
  <si>
    <t>가.미지급채무</t>
    <phoneticPr fontId="53" type="noConversion"/>
  </si>
  <si>
    <t>가.차입금</t>
    <phoneticPr fontId="53" type="noConversion"/>
  </si>
  <si>
    <t>나.환매조건부채권매도</t>
    <phoneticPr fontId="53" type="noConversion"/>
  </si>
  <si>
    <t>② 이자율관련</t>
    <phoneticPr fontId="53" type="noConversion"/>
  </si>
  <si>
    <r>
      <rPr>
        <sz val="9"/>
        <color theme="1"/>
        <rFont val="맑은 고딕"/>
        <family val="3"/>
        <charset val="129"/>
      </rPr>
      <t>③</t>
    </r>
    <r>
      <rPr>
        <sz val="9"/>
        <color theme="1"/>
        <rFont val="맑은 고딕"/>
        <family val="3"/>
        <charset val="129"/>
        <scheme val="minor"/>
      </rPr>
      <t xml:space="preserve"> 통화관련</t>
    </r>
    <phoneticPr fontId="53" type="noConversion"/>
  </si>
  <si>
    <t>① 상품관련</t>
    <phoneticPr fontId="17" type="noConversion"/>
  </si>
  <si>
    <t>1) 대여담보금</t>
    <phoneticPr fontId="53" type="noConversion"/>
  </si>
  <si>
    <t>2) 스왑담보금</t>
    <phoneticPr fontId="53" type="noConversion"/>
  </si>
  <si>
    <t>계  정  과  목</t>
    <phoneticPr fontId="17" type="noConversion"/>
  </si>
  <si>
    <t>제21기</t>
    <phoneticPr fontId="53" type="noConversion"/>
  </si>
  <si>
    <t>제20기</t>
    <phoneticPr fontId="53" type="noConversion"/>
  </si>
  <si>
    <t>Ⅰ.영업수익</t>
    <phoneticPr fontId="53" type="noConversion"/>
  </si>
  <si>
    <t>1)</t>
    <phoneticPr fontId="53" type="noConversion"/>
  </si>
  <si>
    <t>수탁수수료</t>
    <phoneticPr fontId="53" type="noConversion"/>
  </si>
  <si>
    <t>2)</t>
    <phoneticPr fontId="53" type="noConversion"/>
  </si>
  <si>
    <t>인수및주선수수료</t>
    <phoneticPr fontId="53" type="noConversion"/>
  </si>
  <si>
    <t>사채모집수탁수수료</t>
    <phoneticPr fontId="53" type="noConversion"/>
  </si>
  <si>
    <t>집합투자증권취급수수료</t>
    <phoneticPr fontId="53" type="noConversion"/>
  </si>
  <si>
    <t>자산관리수수료</t>
    <phoneticPr fontId="53" type="noConversion"/>
  </si>
  <si>
    <t>매수및합병수수료</t>
    <phoneticPr fontId="53" type="noConversion"/>
  </si>
  <si>
    <t>7)</t>
    <phoneticPr fontId="53" type="noConversion"/>
  </si>
  <si>
    <t>기타수수료수익</t>
    <phoneticPr fontId="53" type="noConversion"/>
  </si>
  <si>
    <t>나.유가증권처분및평가이익</t>
    <phoneticPr fontId="53" type="noConversion"/>
  </si>
  <si>
    <t>1)</t>
    <phoneticPr fontId="53" type="noConversion"/>
  </si>
  <si>
    <t>당기손익-공정가치측정유가증권처분이익</t>
    <phoneticPr fontId="53" type="noConversion"/>
  </si>
  <si>
    <t>당기손익-공정가치측정유가증권평가이익</t>
    <phoneticPr fontId="53" type="noConversion"/>
  </si>
  <si>
    <t>당기손익인식지정금융부채평가이익</t>
    <phoneticPr fontId="53" type="noConversion"/>
  </si>
  <si>
    <t>매도유가증권평가이익</t>
    <phoneticPr fontId="53" type="noConversion"/>
  </si>
  <si>
    <t>파생결합증권처분이익</t>
    <phoneticPr fontId="53" type="noConversion"/>
  </si>
  <si>
    <t>파생결합증권평가이익</t>
    <phoneticPr fontId="53" type="noConversion"/>
  </si>
  <si>
    <t>파생결합증권상환이익</t>
    <phoneticPr fontId="53" type="noConversion"/>
  </si>
  <si>
    <t>다.파생상품평가및처분이익</t>
    <phoneticPr fontId="53" type="noConversion"/>
  </si>
  <si>
    <t>외환차익</t>
    <phoneticPr fontId="53" type="noConversion"/>
  </si>
  <si>
    <t>외화환산이익</t>
    <phoneticPr fontId="53" type="noConversion"/>
  </si>
  <si>
    <t>배당금수익</t>
    <phoneticPr fontId="53" type="noConversion"/>
  </si>
  <si>
    <t>분배금수익</t>
    <phoneticPr fontId="53" type="noConversion"/>
  </si>
  <si>
    <t>충당금환입액</t>
    <phoneticPr fontId="53" type="noConversion"/>
  </si>
  <si>
    <t>기타대손충당금환입</t>
    <phoneticPr fontId="53" type="noConversion"/>
  </si>
  <si>
    <t>기타</t>
    <phoneticPr fontId="53" type="noConversion"/>
  </si>
  <si>
    <t>Ⅱ.영업비용</t>
    <phoneticPr fontId="53" type="noConversion"/>
  </si>
  <si>
    <t>매매수수료</t>
    <phoneticPr fontId="53" type="noConversion"/>
  </si>
  <si>
    <t>투자상담사수수료</t>
    <phoneticPr fontId="53" type="noConversion"/>
  </si>
  <si>
    <t>투자일임수수료</t>
    <phoneticPr fontId="17" type="noConversion"/>
  </si>
  <si>
    <t>대여수수료</t>
    <phoneticPr fontId="53" type="noConversion"/>
  </si>
  <si>
    <t>기타수수료비용</t>
    <phoneticPr fontId="17" type="noConversion"/>
  </si>
  <si>
    <t>나.유가증권처분및평가손실</t>
    <phoneticPr fontId="53" type="noConversion"/>
  </si>
  <si>
    <t>당기손익-공정가치측정유가증권처분손실</t>
  </si>
  <si>
    <t>당기손익-공정가치측정유가증권평가손실</t>
  </si>
  <si>
    <t>매도유가증권평가손실</t>
  </si>
  <si>
    <t>파생결합증권처분손실</t>
  </si>
  <si>
    <t>파생결합증권평가손실</t>
  </si>
  <si>
    <t>파생결합증권상환손실</t>
  </si>
  <si>
    <t>다.파생상품평가및처분손실</t>
    <phoneticPr fontId="53" type="noConversion"/>
  </si>
  <si>
    <t>장내파생상품처분손실</t>
    <phoneticPr fontId="53" type="noConversion"/>
  </si>
  <si>
    <t>장내파생상품평가손실</t>
    <phoneticPr fontId="53" type="noConversion"/>
  </si>
  <si>
    <t>장외파생상품처분손실</t>
    <phoneticPr fontId="53" type="noConversion"/>
  </si>
  <si>
    <t>장외파생상품평가손실</t>
    <phoneticPr fontId="53" type="noConversion"/>
  </si>
  <si>
    <t>예수부채이자비용</t>
    <phoneticPr fontId="53" type="noConversion"/>
  </si>
  <si>
    <t>차입부채이자비용</t>
    <phoneticPr fontId="53" type="noConversion"/>
  </si>
  <si>
    <t>기타이자비용</t>
    <phoneticPr fontId="53" type="noConversion"/>
  </si>
  <si>
    <t>마.대출채권평가및처분손실</t>
    <phoneticPr fontId="53" type="noConversion"/>
  </si>
  <si>
    <t>대손상각비</t>
    <phoneticPr fontId="53" type="noConversion"/>
  </si>
  <si>
    <t>외환차손</t>
    <phoneticPr fontId="53" type="noConversion"/>
  </si>
  <si>
    <t>외화환산손실</t>
    <phoneticPr fontId="53" type="noConversion"/>
  </si>
  <si>
    <t>급여</t>
    <phoneticPr fontId="53" type="noConversion"/>
  </si>
  <si>
    <t>퇴직급여</t>
    <phoneticPr fontId="53" type="noConversion"/>
  </si>
  <si>
    <t>복리후생비</t>
    <phoneticPr fontId="53" type="noConversion"/>
  </si>
  <si>
    <t>전산운용비</t>
    <phoneticPr fontId="53" type="noConversion"/>
  </si>
  <si>
    <t>임차료</t>
    <phoneticPr fontId="53" type="noConversion"/>
  </si>
  <si>
    <t>지급수수료</t>
    <phoneticPr fontId="53" type="noConversion"/>
  </si>
  <si>
    <t>접대비</t>
    <phoneticPr fontId="53" type="noConversion"/>
  </si>
  <si>
    <t>광고선전비</t>
    <phoneticPr fontId="53" type="noConversion"/>
  </si>
  <si>
    <t>감가상각비</t>
    <phoneticPr fontId="53" type="noConversion"/>
  </si>
  <si>
    <t>조사연구비</t>
    <phoneticPr fontId="53" type="noConversion"/>
  </si>
  <si>
    <t>연수비</t>
    <phoneticPr fontId="53" type="noConversion"/>
  </si>
  <si>
    <t>무형자산상각비</t>
    <phoneticPr fontId="53" type="noConversion"/>
  </si>
  <si>
    <t>세금과공과금</t>
    <phoneticPr fontId="53" type="noConversion"/>
  </si>
  <si>
    <t>판매부대비</t>
    <phoneticPr fontId="53" type="noConversion"/>
  </si>
  <si>
    <t>수도광열및사옥관리비</t>
    <phoneticPr fontId="53" type="noConversion"/>
  </si>
  <si>
    <t>회의비</t>
    <phoneticPr fontId="53" type="noConversion"/>
  </si>
  <si>
    <t>여비교통비</t>
    <phoneticPr fontId="53" type="noConversion"/>
  </si>
  <si>
    <t>도서인쇄비</t>
    <phoneticPr fontId="53" type="noConversion"/>
  </si>
  <si>
    <t>차량유지비</t>
    <phoneticPr fontId="53" type="noConversion"/>
  </si>
  <si>
    <t>소모품비</t>
    <phoneticPr fontId="53" type="noConversion"/>
  </si>
  <si>
    <t>보험료</t>
    <phoneticPr fontId="53" type="noConversion"/>
  </si>
  <si>
    <t>행사비</t>
    <phoneticPr fontId="53" type="noConversion"/>
  </si>
  <si>
    <t>아.기타의영업비용</t>
    <phoneticPr fontId="17" type="noConversion"/>
  </si>
  <si>
    <t>1)</t>
    <phoneticPr fontId="17" type="noConversion"/>
  </si>
  <si>
    <t>대손상각비</t>
    <phoneticPr fontId="17" type="noConversion"/>
  </si>
  <si>
    <t>충당부채전입액</t>
    <phoneticPr fontId="53" type="noConversion"/>
  </si>
  <si>
    <t>Ⅲ.영업이익</t>
    <phoneticPr fontId="53" type="noConversion"/>
  </si>
  <si>
    <t>Ⅳ.영업외수익</t>
    <phoneticPr fontId="53" type="noConversion"/>
  </si>
  <si>
    <t>가.지분법주식관련수익</t>
    <phoneticPr fontId="53" type="noConversion"/>
  </si>
  <si>
    <t>지분법이익</t>
    <phoneticPr fontId="53" type="noConversion"/>
  </si>
  <si>
    <t>지분법적용투자주식처분이익</t>
    <phoneticPr fontId="53" type="noConversion"/>
  </si>
  <si>
    <t>나.유형자산관련수익</t>
    <phoneticPr fontId="53" type="noConversion"/>
  </si>
  <si>
    <t>유형자산처분이익</t>
    <phoneticPr fontId="53" type="noConversion"/>
  </si>
  <si>
    <t>다.무형자산관련수익</t>
    <phoneticPr fontId="53" type="noConversion"/>
  </si>
  <si>
    <t>무형자산손상차손환입</t>
    <phoneticPr fontId="53" type="noConversion"/>
  </si>
  <si>
    <t>2) 무형자산처분이익</t>
  </si>
  <si>
    <t>라.기타영업외수익</t>
    <phoneticPr fontId="53" type="noConversion"/>
  </si>
  <si>
    <t>잡수익</t>
    <phoneticPr fontId="53" type="noConversion"/>
  </si>
  <si>
    <t>2)</t>
    <phoneticPr fontId="53" type="noConversion"/>
  </si>
  <si>
    <t>자산수증이익</t>
    <phoneticPr fontId="53" type="noConversion"/>
  </si>
  <si>
    <t>전기오류수정이익</t>
  </si>
  <si>
    <t>Ⅴ.영업외비용</t>
    <phoneticPr fontId="53" type="noConversion"/>
  </si>
  <si>
    <t>가.지분법주식관련비용</t>
    <phoneticPr fontId="53" type="noConversion"/>
  </si>
  <si>
    <t>지분법손실</t>
    <phoneticPr fontId="53" type="noConversion"/>
  </si>
  <si>
    <t>나.유형자산관련비용</t>
    <phoneticPr fontId="53" type="noConversion"/>
  </si>
  <si>
    <t>유형자산처분손실</t>
    <phoneticPr fontId="53" type="noConversion"/>
  </si>
  <si>
    <t>다.무형자산관련비용</t>
    <phoneticPr fontId="17" type="noConversion"/>
  </si>
  <si>
    <t>1)</t>
    <phoneticPr fontId="17" type="noConversion"/>
  </si>
  <si>
    <t>무형자산손상차손</t>
    <phoneticPr fontId="17" type="noConversion"/>
  </si>
  <si>
    <t>라.기타영업외비용</t>
    <phoneticPr fontId="17" type="noConversion"/>
  </si>
  <si>
    <t>기부금</t>
    <phoneticPr fontId="17" type="noConversion"/>
  </si>
  <si>
    <t>2)</t>
    <phoneticPr fontId="17" type="noConversion"/>
  </si>
  <si>
    <t>잡손실</t>
    <phoneticPr fontId="17" type="noConversion"/>
  </si>
  <si>
    <t>3) 기타</t>
  </si>
  <si>
    <t>Ⅵ.법인세차감전순이익</t>
    <phoneticPr fontId="17" type="noConversion"/>
  </si>
  <si>
    <t>Ⅶ.법인세비용</t>
    <phoneticPr fontId="17" type="noConversion"/>
  </si>
  <si>
    <t>Ⅷ.당기순이익</t>
    <phoneticPr fontId="17" type="noConversion"/>
  </si>
  <si>
    <t>가.지배기업소유주지분순이익</t>
  </si>
  <si>
    <t>나.비지배지분순이익</t>
  </si>
  <si>
    <t>Ⅸ.기타포괄손익</t>
  </si>
  <si>
    <t>Ⅹ.총   포   괄   이   익</t>
  </si>
  <si>
    <t>가.지배기업소유주지분총포괄이익</t>
  </si>
  <si>
    <t>나.비지배지분총포괄이익</t>
  </si>
  <si>
    <t>제21기 2019년 1월 1일부터 2019년 12월 31일까지</t>
    <phoneticPr fontId="17" type="noConversion"/>
  </si>
  <si>
    <t>제20기 2018년 1월 1일부터 2018년 12월 31일까지</t>
    <phoneticPr fontId="53" type="noConversion"/>
  </si>
  <si>
    <t>마.외환거래이익</t>
    <phoneticPr fontId="53" type="noConversion"/>
  </si>
  <si>
    <t>바.기타의 영업수익</t>
    <phoneticPr fontId="53" type="noConversion"/>
  </si>
  <si>
    <t>3)</t>
    <phoneticPr fontId="53" type="noConversion"/>
  </si>
  <si>
    <t>4)</t>
    <phoneticPr fontId="53" type="noConversion"/>
  </si>
  <si>
    <t>5)</t>
    <phoneticPr fontId="53" type="noConversion"/>
  </si>
  <si>
    <t>6)</t>
    <phoneticPr fontId="53" type="noConversion"/>
  </si>
  <si>
    <t>4) 집합투자증권투자자예수금</t>
    <phoneticPr fontId="17" type="noConversion"/>
  </si>
  <si>
    <t>5) 기타예수금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</si>
</sst>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1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0_ "/>
    <numFmt numFmtId="177" formatCode="&quot;113-&quot;@"/>
    <numFmt numFmtId="178" formatCode=";;;"/>
    <numFmt numFmtId="179" formatCode="#,##0.00;[Red]&quot;-&quot;#,##0.00"/>
    <numFmt numFmtId="180" formatCode="_ * #,##0.00_ ;_ * \-#,##0.00_ ;_ * &quot;-&quot;??_ ;_ @_ "/>
    <numFmt numFmtId="181" formatCode="_(* #,##0.00_);_(* \(#,##0.00\);_(* &quot;-&quot;??_);_(@_)"/>
    <numFmt numFmtId="182" formatCode="yy/m/d"/>
    <numFmt numFmtId="183" formatCode="#,##0_-;&quot;△&quot;#,##0_-;\-"/>
    <numFmt numFmtId="184" formatCode="_(&quot;￡&quot;* #,##0_);_(&quot;￡&quot;* \(#,##0\);_(&quot;￡&quot;* &quot;-&quot;_);_(@_)"/>
    <numFmt numFmtId="185" formatCode="_(&quot;￡&quot;* #,##0.0_);_(&quot;￡&quot;* \(#,##0.0\);_(&quot;￡&quot;* &quot;-&quot;_);_(@_)"/>
    <numFmt numFmtId="186" formatCode="_(&quot;￡&quot;* #,##0.00_);_(&quot;￡&quot;* \(#,##0.00\);_(&quot;￡&quot;* &quot;-&quot;_);_(@_)"/>
    <numFmt numFmtId="187" formatCode="_(* #,##0\p_);_(* \(#,##0\p\);_(* &quot;-&quot;\ \p_);_(@_)"/>
    <numFmt numFmtId="188" formatCode="_(* #,##0.00\p_);_(* \(#,##0.00\p\);_(* &quot;-&quot;\ \p_);_(@_)"/>
    <numFmt numFmtId="189" formatCode="&quot;￡&quot;#,##0.00"/>
    <numFmt numFmtId="190" formatCode="General_)"/>
    <numFmt numFmtId="191" formatCode="_ * #,##0_ ;_ * \-#,##0_ ;_ * &quot;-&quot;_ ;_ @_ "/>
    <numFmt numFmtId="192" formatCode="0.0"/>
    <numFmt numFmtId="193" formatCode="#."/>
    <numFmt numFmtId="194" formatCode="#,##0&quot;포&quot;"/>
    <numFmt numFmtId="195" formatCode=";;&quot;－ &quot;"/>
    <numFmt numFmtId="196" formatCode="#,##0;&quot;△&quot;#,##0"/>
    <numFmt numFmtId="197" formatCode="&quot;$&quot;#,##0_);\(&quot;$&quot;#,##0\)"/>
    <numFmt numFmtId="198" formatCode="&quot;₩&quot;#,##0.00;[Red]&quot;₩&quot;\-#,##0.00"/>
    <numFmt numFmtId="199" formatCode="&quot;₩&quot;#,##0;[Red]&quot;₩&quot;\-#,##0"/>
    <numFmt numFmtId="200" formatCode="#,##0&quot;Vial&quot;"/>
    <numFmt numFmtId="201" formatCode="&quot;₩&quot;#,##0.00;&quot;₩&quot;\-#,##0.00"/>
    <numFmt numFmtId="202" formatCode="0.000"/>
    <numFmt numFmtId="203" formatCode="#,##0;&quot;-&quot;#,##0"/>
    <numFmt numFmtId="204" formatCode="#,##0;[Red]&quot;-&quot;#,##0"/>
    <numFmt numFmtId="205" formatCode="&quot;$&quot;#,##0.00_);\(&quot;$&quot;#,##0.00\)"/>
    <numFmt numFmtId="206" formatCode="#,##0_);[Red]\(#,##0\);&quot;-&quot;_);@_)"/>
    <numFmt numFmtId="207" formatCode="000000"/>
    <numFmt numFmtId="208" formatCode="#,##0&quot;㎖&quot;"/>
    <numFmt numFmtId="209" formatCode="#,##0&quot;앰플&quot;"/>
    <numFmt numFmtId="210" formatCode="#,##0&quot;g&quot;"/>
    <numFmt numFmtId="211" formatCode="&quot;PG1130&quot;@&quot;01&quot;"/>
    <numFmt numFmtId="212" formatCode="&quot;₩&quot;#,##0;[Red]&quot;₩&quot;\!\-&quot;₩&quot;#,##0"/>
    <numFmt numFmtId="213" formatCode="&quot; ￦&quot;#,##0_);&quot;(￦&quot;#,##0\);&quot; ￦&quot;\-_)"/>
    <numFmt numFmtId="214" formatCode="#0&quot;일&quot;"/>
    <numFmt numFmtId="215" formatCode="#,##0&quot;정&quot;"/>
    <numFmt numFmtId="216" formatCode="#,##0&quot;매&quot;"/>
    <numFmt numFmtId="217" formatCode="&quot;#&quot;##0"/>
    <numFmt numFmtId="218" formatCode="#,##0;[Red]\-#,##0;\-"/>
    <numFmt numFmtId="219" formatCode="[Blue]#,##0.00;[Red]\-#,##0.00"/>
    <numFmt numFmtId="220" formatCode="#,##0&quot;캅셀&quot;"/>
    <numFmt numFmtId="221" formatCode="_(* #,##0.00_);_(* &quot;₩&quot;\(#,##0.00&quot;₩&quot;\);_(* &quot;-&quot;??_);_(@_)"/>
    <numFmt numFmtId="222" formatCode="_ &quot;₩&quot;* #,##0_ ;_ &quot;₩&quot;* \-#,##0_ ;_ &quot;₩&quot;* &quot;-&quot;_ ;_ @_ "/>
    <numFmt numFmtId="223" formatCode="_-&quot;$&quot;* #,##0_-;\-&quot;$&quot;* #,##0_-;_-&quot;$&quot;* &quot;-&quot;_-;_-@_-"/>
    <numFmt numFmtId="224" formatCode="_-&quot;$&quot;* #,##0.00_-;\-&quot;$&quot;* #,##0.00_-;_-&quot;$&quot;* &quot;-&quot;??_-;_-@_-"/>
    <numFmt numFmtId="225" formatCode="_-* #,##0_-;\-* #,##0_-;_-* &quot;-     &quot;_-;_-@_-"/>
    <numFmt numFmtId="226" formatCode="&quot;₩&quot;#,##0;&quot;₩&quot;\-#,##0"/>
    <numFmt numFmtId="227" formatCode="_-&quot;L.&quot;\ * #,##0_-;\-&quot;L.&quot;\ * #,##0_-;_-&quot;L.&quot;\ * &quot;-&quot;_-;_-@_-"/>
    <numFmt numFmtId="228" formatCode="_(&quot;RM&quot;* #,##0_);_(&quot;RM&quot;* \(#,##0\);_(&quot;RM&quot;* &quot;-&quot;_);_(@_)"/>
    <numFmt numFmtId="229" formatCode="0.0\ \ \ "/>
    <numFmt numFmtId="230" formatCode="_ &quot;$&quot;* #,##0_ ;_ &quot;$&quot;* \-#,##0_ ;_ &quot;$&quot;* &quot;-&quot;_ ;_ @_ "/>
    <numFmt numFmtId="231" formatCode="_ &quot;₩&quot;* #,##0.00_ ;_ &quot;₩&quot;* \-#,##0.00_ ;_ &quot;₩&quot;* &quot;-&quot;??_ ;_ @_ "/>
    <numFmt numFmtId="232" formatCode="_-&quot;L.&quot;\ * #,##0.00_-;\-&quot;L.&quot;\ * #,##0.00_-;_-&quot;L.&quot;\ * &quot;-&quot;??_-;_-@_-"/>
    <numFmt numFmtId="233" formatCode="_(&quot;RM&quot;* #,##0.00_);_(&quot;RM&quot;* \(#,##0.00\);_(&quot;RM&quot;* &quot;-&quot;??_);_(@_)"/>
    <numFmt numFmtId="234" formatCode="_ * #,##0_ ;_ * \-#,##0_ ;_ * &quot;-&quot;_ ;_ @_ \ \ \ "/>
    <numFmt numFmtId="235" formatCode="_ &quot;$&quot;* #,##0.00_ ;_ &quot;$&quot;* \-#,##0.00_ ;_ &quot;$&quot;* &quot;-&quot;??_ ;_ @_ "/>
    <numFmt numFmtId="236" formatCode="0.0\ \ "/>
    <numFmt numFmtId="237" formatCode="\ \ @"/>
    <numFmt numFmtId="238" formatCode="#,##0.0_ "/>
    <numFmt numFmtId="239" formatCode="_-* #,##0.000_-;\-* #,##0.000_-;_-* &quot;-&quot;??_-;_-@_-"/>
    <numFmt numFmtId="240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1" formatCode="###0_);[Red]\(###0\)"/>
    <numFmt numFmtId="242" formatCode="#,##0.00000;[Red]\-#,##0.00000"/>
    <numFmt numFmtId="243" formatCode="_-* #,##0\ _D_M_-;\-* #,##0\ _D_M_-;_-* &quot;-&quot;\ _D_M_-;_-@_-"/>
    <numFmt numFmtId="244" formatCode="_-* #,##0.00\ _D_M_-;\-* #,##0.00\ _D_M_-;_-* &quot;-&quot;??\ _D_M_-;_-@_-"/>
    <numFmt numFmtId="245" formatCode="#,##0.0000000;[Red]\-#,##0.0000000"/>
    <numFmt numFmtId="246" formatCode="\$#,##0.0_);\(\$#,##0.0\)"/>
    <numFmt numFmtId="247" formatCode="#,##0;\-#,##0;&quot;-&quot;"/>
    <numFmt numFmtId="248" formatCode="#,##0_);[Black]\(#,##0\)"/>
    <numFmt numFmtId="249" formatCode="#,##0.00000_);[Red]\(#,##0.00000\)"/>
    <numFmt numFmtId="250" formatCode="_ &quot;₩&quot;* #,##0.00_ ;_ &quot;₩&quot;* &quot;₩&quot;\-#,##0.00_ ;_ &quot;₩&quot;* &quot;-&quot;??_ ;_ @_ "/>
    <numFmt numFmtId="251" formatCode="#,##0.0000000_);[Red]\(#,##0.0000000\)"/>
    <numFmt numFmtId="252" formatCode="&quot;$&quot;#,##0.0_);\(&quot;$&quot;#,##0.0\)"/>
    <numFmt numFmtId="253" formatCode="[Black]#,###_);[Black]\(#,###\);&quot;-&quot;_)"/>
    <numFmt numFmtId="254" formatCode="_(* #,##0.0_);_(* \(#,##0.0\);_(* &quot;-&quot;??_);_(@_)"/>
    <numFmt numFmtId="255" formatCode="_._.* #,##0.0_)_%;_._.* \(#,##0.0\)_%;_._.* \ .0_)_%"/>
    <numFmt numFmtId="256" formatCode="_._.* #,##0.000_)_%;_._.* \(#,##0.000\)_%;_._.* \ .000_)_%"/>
    <numFmt numFmtId="257" formatCode="#,##0_)&quot;개월&quot;;\(#,##0\)"/>
    <numFmt numFmtId="258" formatCode="mmm\.yy"/>
    <numFmt numFmtId="259" formatCode="_(&quot;$&quot;* #,##0.0_);_(&quot;$&quot;* \(#,##0.0\);_(&quot;$&quot;* &quot;-&quot;_);_(@_)"/>
    <numFmt numFmtId="260" formatCode="0&quot;.&quot;_);[Red]\(0\)"/>
    <numFmt numFmtId="261" formatCode="_._.&quot;$&quot;* #,##0.0_)_%;_._.&quot;$&quot;* \(#,##0.0\)_%;_._.&quot;$&quot;* \ .0_)_%"/>
    <numFmt numFmtId="262" formatCode="&quot;$&quot;* #,##0.00_);&quot;$&quot;* \(#,##0.00\)"/>
    <numFmt numFmtId="263" formatCode="_._.&quot;$&quot;* #,##0.000_)_%;_._.&quot;$&quot;* \(#,##0.000\)_%;_._.&quot;$&quot;* \ .000_)_%"/>
    <numFmt numFmtId="264" formatCode="\'yy\.mm\.dd"/>
    <numFmt numFmtId="265" formatCode="&quot;US$&quot;#,##0.00_);\(&quot;US$&quot;#,##0.00\)"/>
    <numFmt numFmtId="266" formatCode="0.0000000"/>
    <numFmt numFmtId="267" formatCode="_ &quot;₩&quot;* #,##0_ ;_ &quot;₩&quot;* &quot;₩&quot;\-#,##0_ ;_ &quot;₩&quot;* &quot;-&quot;_ ;_ @_ "/>
    <numFmt numFmtId="268" formatCode="* #,##0_);* \(#,##0\);&quot;-&quot;??_);@"/>
    <numFmt numFmtId="269" formatCode="* #,##0_%;* \-#,##0_%;* #,##0_%;@_%"/>
    <numFmt numFmtId="270" formatCode="&quot;$&quot;#,##0.00"/>
    <numFmt numFmtId="271" formatCode="_(&quot;$&quot;* #,##0_);_(&quot;$&quot;* \(#,##0\);_(&quot;$&quot;* &quot;-&quot;_);_(@_)"/>
    <numFmt numFmtId="272" formatCode="_-[$€-2]* #,##0.00_-;\-[$€-2]* #,##0.00_-;_-[$€-2]* &quot;-&quot;??_-"/>
    <numFmt numFmtId="273" formatCode="0.0%"/>
    <numFmt numFmtId="274" formatCode="#,##0.00\ &quot;FB&quot;;[Red]\-#,##0.00\ &quot;FB&quot;"/>
    <numFmt numFmtId="275" formatCode="#,##0;[Red]&quot;△&quot;#,##0"/>
    <numFmt numFmtId="276" formatCode="_(&quot;$&quot;* #,##0.00_);_(&quot;$&quot;* \(#,##0.00\);_(&quot;$&quot;* &quot;-&quot;??_);_(@_)"/>
    <numFmt numFmtId="277" formatCode="\ \ \ #,###"/>
    <numFmt numFmtId="278" formatCode="0.00000000"/>
    <numFmt numFmtId="279" formatCode="#,##0\x_);\(#,##0\x\)"/>
    <numFmt numFmtId="280" formatCode="#,##0%_);\(#,##0%\)"/>
    <numFmt numFmtId="281" formatCode="0.00\ %"/>
    <numFmt numFmtId="282" formatCode="#,##0\ ;[Red]\-#,##0\ "/>
    <numFmt numFmtId="283" formatCode="_ * #,##0_ ;_ * &quot;₩&quot;&quot;₩&quot;&quot;₩&quot;\-#,##0_ ;_ * &quot;-&quot;_ ;_ @_ "/>
    <numFmt numFmtId="284" formatCode="_ * #,##0.00_ ;_ * &quot;₩&quot;&quot;₩&quot;&quot;₩&quot;\-#,##0.00_ ;_ * &quot;-&quot;??_ ;_ @_ "/>
    <numFmt numFmtId="285" formatCode="#,##0,;\-#,##0,;_-&quot;&quot;_-"/>
    <numFmt numFmtId="286" formatCode="_(* #,##0\ \x_);_(* \(#,##0\ \x\);_(* &quot;-&quot;??_);_(@_)"/>
    <numFmt numFmtId="287" formatCode="_(* #,##0.0\ \x_);_(* \(#,##0.0\ \x\);_(* &quot;-&quot;??_);_(@_)"/>
    <numFmt numFmtId="288" formatCode="0.00000%"/>
    <numFmt numFmtId="289" formatCode="[Black]#,###_);[Black]\(#,###\);[Black]&quot;-&quot;_)"/>
    <numFmt numFmtId="290" formatCode="_(0_)%;\(0\)%;\ \ _)\%"/>
    <numFmt numFmtId="291" formatCode="_._._(* 0_)%;_._.\(* 0\)%;_._._(* \ _)\%"/>
    <numFmt numFmtId="292" formatCode="0%_);\(0%\)"/>
    <numFmt numFmtId="293" formatCode="0.00_);[Red]\(0.00\)"/>
    <numFmt numFmtId="294" formatCode="_(0.0_)%;\(0.0\)%;\ \ .0_)%"/>
    <numFmt numFmtId="295" formatCode="_._._(* 0.0_)%;_._.\(* 0.0\)%;_._._(* \ .0_)%"/>
    <numFmt numFmtId="296" formatCode="_(0.00_)%;\(0.00\)%;\ \ .00_)%"/>
    <numFmt numFmtId="297" formatCode="_._._(* 0.00_)%;_._.\(* 0.00\)%;_._._(* \ .00_)%"/>
    <numFmt numFmtId="298" formatCode="_(0.000_)%;\(0.000\)%;\ \ .000_)%"/>
    <numFmt numFmtId="299" formatCode="_._._(* 0.000_)%;_._.\(* 0.000\)%;_._._(* \ .000_)%"/>
    <numFmt numFmtId="300" formatCode="0.000000%"/>
    <numFmt numFmtId="301" formatCode="&quot;₩&quot;#,##0;&quot;₩&quot;&quot;₩&quot;&quot;₩&quot;&quot;₩&quot;&quot;₩&quot;&quot;₩&quot;&quot;₩&quot;\-&quot;₩&quot;#,##0"/>
    <numFmt numFmtId="302" formatCode="\ @"/>
    <numFmt numFmtId="303" formatCode="#,##0\ \ "/>
    <numFmt numFmtId="304" formatCode="#,##0;[Red]#,##0"/>
    <numFmt numFmtId="305" formatCode="#,##0.00000000_);[Red]\(#,##0.00000000\)"/>
    <numFmt numFmtId="306" formatCode="_(* #,##0.000_);_(* \(#,##0.000\);_(* &quot;-&quot;??_);_(@_)"/>
    <numFmt numFmtId="307" formatCode="_-&quot;£&quot;* #,##0_-;\-&quot;£&quot;* #,##0_-;_-&quot;£&quot;* &quot;-&quot;_-;_-@_-"/>
    <numFmt numFmtId="308" formatCode="_ &quot;SFr.&quot;\ * #,##0_ ;_ &quot;SFr.&quot;\ * \-#,##0_ ;_ &quot;SFr.&quot;\ * &quot;-&quot;_ ;_ @_ "/>
    <numFmt numFmtId="309" formatCode="_ &quot;SFr.&quot;\ * #,##0.00_ ;_ &quot;SFr.&quot;\ * \-#,##0.00_ ;_ &quot;SFr.&quot;\ * &quot;-&quot;??_ ;_ @_ "/>
    <numFmt numFmtId="310" formatCode="_(* #,##0_);_(* \(#,##0\);_(* \ _)"/>
    <numFmt numFmtId="311" formatCode="_(* #,##0.0_);_(* \(#,##0.0\);_(* \ .0_)"/>
    <numFmt numFmtId="312" formatCode="_(* #,##0.00_);_(* \(#,##0.00\);_(* \ .00_)"/>
    <numFmt numFmtId="313" formatCode="_(* #,##0.000_);_(* \(#,##0.000\);_(* \ .000_)"/>
    <numFmt numFmtId="314" formatCode="_(&quot;$&quot;* #,##0_);_(&quot;$&quot;* \(#,##0\);_(&quot;$&quot;* \ _)"/>
    <numFmt numFmtId="315" formatCode="_(&quot;$&quot;* #,##0.0_);_(&quot;$&quot;* \(#,##0.0\);_(&quot;$&quot;* \ .0_)"/>
    <numFmt numFmtId="316" formatCode="_(&quot;$&quot;* #,##0.00_);_(&quot;$&quot;* \(#,##0.00\);_(&quot;$&quot;* \ .00_)"/>
    <numFmt numFmtId="317" formatCode="_(&quot;$&quot;* #,##0.000_);_(&quot;$&quot;* \(#,##0.000\);_(&quot;$&quot;* \ .000_)"/>
    <numFmt numFmtId="318" formatCode="_-* #,##0&quot;р.&quot;_-;\-* #,##0&quot;р.&quot;_-;_-* &quot;-&quot;&quot;р.&quot;_-;_-@_-"/>
    <numFmt numFmtId="319" formatCode="_-* #,##0.00&quot;р.&quot;_-;\-* #,##0.00&quot;р.&quot;_-;_-* &quot;-&quot;??&quot;р.&quot;_-;_-@_-"/>
    <numFmt numFmtId="320" formatCode="#,##0_ "/>
    <numFmt numFmtId="321" formatCode="#,##0;\(#,##0\);\-"/>
  </numFmts>
  <fonts count="243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10.35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</fonts>
  <fills count="7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7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378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8" applyNumberFormat="0" applyAlignment="0" applyProtection="0">
      <alignment vertical="center"/>
    </xf>
    <xf numFmtId="0" fontId="21" fillId="26" borderId="28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29" applyNumberFormat="0" applyFont="0" applyAlignment="0" applyProtection="0">
      <alignment vertical="center"/>
    </xf>
    <xf numFmtId="0" fontId="18" fillId="28" borderId="29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0" applyNumberFormat="0" applyAlignment="0" applyProtection="0">
      <alignment vertical="center"/>
    </xf>
    <xf numFmtId="0" fontId="25" fillId="30" borderId="30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31" borderId="28" applyNumberFormat="0" applyAlignment="0" applyProtection="0">
      <alignment vertical="center"/>
    </xf>
    <xf numFmtId="0" fontId="28" fillId="31" borderId="2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6" applyNumberFormat="0" applyAlignment="0" applyProtection="0">
      <alignment vertical="center"/>
    </xf>
    <xf numFmtId="0" fontId="34" fillId="26" borderId="3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40" fillId="0" borderId="3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1" borderId="28" applyNumberFormat="0" applyAlignment="0" applyProtection="0">
      <alignment vertical="center"/>
    </xf>
    <xf numFmtId="0" fontId="45" fillId="26" borderId="36" applyNumberFormat="0" applyAlignment="0" applyProtection="0">
      <alignment vertical="center"/>
    </xf>
    <xf numFmtId="0" fontId="46" fillId="26" borderId="28" applyNumberFormat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48" fillId="30" borderId="30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28" borderId="29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8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29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0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31" borderId="2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6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29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8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29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0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31" borderId="2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6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29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29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>
      <alignment vertical="center"/>
    </xf>
    <xf numFmtId="0" fontId="57" fillId="0" borderId="0"/>
    <xf numFmtId="0" fontId="58" fillId="0" borderId="0"/>
    <xf numFmtId="0" fontId="57" fillId="0" borderId="0"/>
    <xf numFmtId="0" fontId="57" fillId="0" borderId="0"/>
    <xf numFmtId="43" fontId="55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4" fontId="61" fillId="0" borderId="0" applyFont="0" applyFill="0" applyBorder="0" applyAlignment="0" applyProtection="0"/>
    <xf numFmtId="176" fontId="55" fillId="0" borderId="0" applyNumberFormat="0" applyFont="0" applyFill="0" applyBorder="0" applyAlignment="0" applyProtection="0"/>
    <xf numFmtId="177" fontId="55" fillId="0" borderId="0" applyNumberFormat="0" applyFont="0" applyFill="0" applyBorder="0" applyAlignment="0" applyProtection="0"/>
    <xf numFmtId="176" fontId="55" fillId="0" borderId="0" applyNumberFormat="0" applyFont="0" applyFill="0" applyBorder="0" applyAlignment="0" applyProtection="0"/>
    <xf numFmtId="0" fontId="59" fillId="0" borderId="0"/>
    <xf numFmtId="178" fontId="62" fillId="0" borderId="0" applyFont="0" applyFill="0" applyBorder="0" applyAlignment="0"/>
    <xf numFmtId="179" fontId="59" fillId="0" borderId="0" applyFont="0" applyFill="0" applyBorder="0" applyAlignment="0" applyProtection="0"/>
    <xf numFmtId="0" fontId="57" fillId="0" borderId="0"/>
    <xf numFmtId="0" fontId="6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4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7" fillId="0" borderId="0"/>
    <xf numFmtId="40" fontId="61" fillId="0" borderId="0" applyFont="0" applyFill="0" applyBorder="0" applyAlignment="0" applyProtection="0"/>
    <xf numFmtId="0" fontId="67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69" fillId="0" borderId="0" applyFont="0" applyFill="0" applyBorder="0" applyAlignment="0" applyProtection="0"/>
    <xf numFmtId="0" fontId="70" fillId="0" borderId="0"/>
    <xf numFmtId="0" fontId="57" fillId="0" borderId="0"/>
    <xf numFmtId="0" fontId="69" fillId="0" borderId="0"/>
    <xf numFmtId="0" fontId="57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71" fillId="0" borderId="0">
      <alignment vertical="top"/>
    </xf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62" fillId="0" borderId="0"/>
    <xf numFmtId="0" fontId="57" fillId="0" borderId="0"/>
    <xf numFmtId="0" fontId="57" fillId="0" borderId="0"/>
    <xf numFmtId="0" fontId="57" fillId="0" borderId="0"/>
    <xf numFmtId="18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4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75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6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75" fillId="0" borderId="0"/>
    <xf numFmtId="0" fontId="59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4" fillId="0" borderId="0"/>
    <xf numFmtId="0" fontId="72" fillId="0" borderId="0" applyFont="0" applyFill="0" applyBorder="0" applyAlignment="0" applyProtection="0"/>
    <xf numFmtId="0" fontId="75" fillId="0" borderId="0"/>
    <xf numFmtId="0" fontId="59" fillId="0" borderId="0"/>
    <xf numFmtId="0" fontId="62" fillId="0" borderId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7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6" fillId="0" borderId="0">
      <alignment horizontal="centerContinuous"/>
    </xf>
    <xf numFmtId="183" fontId="62" fillId="0" borderId="0"/>
    <xf numFmtId="184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190" fontId="81" fillId="0" borderId="0"/>
    <xf numFmtId="1" fontId="58" fillId="0" borderId="38">
      <alignment horizontal="center" vertical="center"/>
    </xf>
    <xf numFmtId="191" fontId="59" fillId="0" borderId="0" applyFont="0" applyFill="0" applyBorder="0" applyAlignment="0" applyProtection="0"/>
    <xf numFmtId="192" fontId="59" fillId="0" borderId="39" applyBorder="0"/>
    <xf numFmtId="1" fontId="58" fillId="0" borderId="38">
      <alignment horizontal="center" vertical="center"/>
    </xf>
    <xf numFmtId="1" fontId="58" fillId="0" borderId="38">
      <alignment horizontal="center" vertical="center"/>
    </xf>
    <xf numFmtId="1" fontId="58" fillId="0" borderId="38">
      <alignment horizontal="center" vertical="center"/>
    </xf>
    <xf numFmtId="1" fontId="58" fillId="0" borderId="38">
      <alignment horizontal="center" vertical="center"/>
    </xf>
    <xf numFmtId="0" fontId="57" fillId="0" borderId="0"/>
    <xf numFmtId="180" fontId="5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3" fontId="82" fillId="0" borderId="0">
      <protection locked="0"/>
    </xf>
    <xf numFmtId="10" fontId="83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85" fillId="0" borderId="40">
      <alignment vertical="center"/>
    </xf>
    <xf numFmtId="0" fontId="85" fillId="0" borderId="40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181" fontId="57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50" borderId="0" applyNumberFormat="0" applyBorder="0" applyAlignment="0" applyProtection="0">
      <alignment vertical="center"/>
    </xf>
    <xf numFmtId="14" fontId="88" fillId="0" borderId="0">
      <alignment horizontal="center"/>
    </xf>
    <xf numFmtId="0" fontId="89" fillId="0" borderId="0" applyNumberFormat="0" applyFill="0" applyBorder="0" applyAlignment="0" applyProtection="0">
      <alignment vertical="center"/>
    </xf>
    <xf numFmtId="2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4" fontId="59" fillId="0" borderId="0"/>
    <xf numFmtId="0" fontId="93" fillId="51" borderId="0" applyNumberFormat="0" applyBorder="0" applyAlignment="0" applyProtection="0">
      <alignment vertical="center"/>
    </xf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0" fontId="95" fillId="0" borderId="0"/>
    <xf numFmtId="196" fontId="57" fillId="0" borderId="37">
      <alignment horizontal="right" vertical="center" shrinkToFit="1"/>
    </xf>
    <xf numFmtId="37" fontId="75" fillId="0" borderId="41"/>
    <xf numFmtId="0" fontId="90" fillId="0" borderId="0" applyFont="0" applyFill="0" applyBorder="0" applyAlignment="0" applyProtection="0"/>
    <xf numFmtId="0" fontId="96" fillId="0" borderId="0">
      <alignment horizontal="centerContinuous" vertical="center"/>
    </xf>
    <xf numFmtId="0" fontId="9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49" fontId="98" fillId="0" borderId="38">
      <alignment horizontal="left" vertical="center" indent="1"/>
    </xf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197" fontId="55" fillId="0" borderId="0">
      <alignment vertical="center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8" fontId="100" fillId="0" borderId="0" applyFont="0" applyFill="0" applyBorder="0" applyAlignment="0" applyProtection="0"/>
    <xf numFmtId="199" fontId="100" fillId="0" borderId="0" applyFont="0" applyFill="0" applyBorder="0" applyAlignment="0" applyProtection="0"/>
    <xf numFmtId="0" fontId="59" fillId="0" borderId="0"/>
    <xf numFmtId="0" fontId="101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00" fontId="59" fillId="0" borderId="0"/>
    <xf numFmtId="193" fontId="103" fillId="0" borderId="0">
      <protection locked="0"/>
    </xf>
    <xf numFmtId="9" fontId="104" fillId="52" borderId="0" applyFill="0" applyBorder="0" applyProtection="0">
      <alignment horizontal="right"/>
    </xf>
    <xf numFmtId="10" fontId="104" fillId="0" borderId="0" applyFill="0" applyBorder="0" applyProtection="0">
      <alignment horizontal="right"/>
    </xf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/>
    <xf numFmtId="9" fontId="105" fillId="0" borderId="0" applyFont="0" applyFill="0" applyBorder="0" applyAlignment="0" applyProtection="0">
      <alignment vertical="center"/>
    </xf>
    <xf numFmtId="10" fontId="79" fillId="0" borderId="42"/>
    <xf numFmtId="10" fontId="79" fillId="0" borderId="0"/>
    <xf numFmtId="201" fontId="73" fillId="0" borderId="37" applyFont="0" applyBorder="0" applyAlignment="0">
      <alignment horizontal="center" vertical="center"/>
    </xf>
    <xf numFmtId="0" fontId="106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9" fillId="0" borderId="0">
      <alignment vertical="center"/>
    </xf>
    <xf numFmtId="0" fontId="59" fillId="0" borderId="0" applyBorder="0"/>
    <xf numFmtId="0" fontId="57" fillId="0" borderId="0"/>
    <xf numFmtId="202" fontId="59" fillId="0" borderId="0" applyFont="0" applyFill="0" applyBorder="0" applyAlignment="0" applyProtection="0"/>
    <xf numFmtId="0" fontId="55" fillId="0" borderId="0" applyFont="0" applyFill="0" applyBorder="0" applyAlignment="0" applyProtection="0"/>
    <xf numFmtId="203" fontId="75" fillId="0" borderId="41">
      <alignment horizontal="left"/>
    </xf>
    <xf numFmtId="37" fontId="58" fillId="0" borderId="22" applyAlignment="0"/>
    <xf numFmtId="0" fontId="96" fillId="0" borderId="0"/>
    <xf numFmtId="204" fontId="107" fillId="0" borderId="0">
      <alignment vertical="center"/>
    </xf>
    <xf numFmtId="205" fontId="55" fillId="0" borderId="41" applyFill="0" applyBorder="0" applyProtection="0">
      <alignment vertical="center"/>
    </xf>
    <xf numFmtId="41" fontId="55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206" fontId="57" fillId="0" borderId="0" applyFont="0" applyFill="0" applyBorder="0" applyAlignment="0" applyProtection="0"/>
    <xf numFmtId="43" fontId="55" fillId="0" borderId="0" applyFont="0" applyFill="0" applyBorder="0" applyAlignment="0" applyProtection="0">
      <alignment vertical="center"/>
    </xf>
    <xf numFmtId="0" fontId="75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/>
    <xf numFmtId="0" fontId="57" fillId="0" borderId="0" applyFont="0" applyFill="0" applyBorder="0" applyAlignment="0" applyProtection="0"/>
    <xf numFmtId="0" fontId="57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207" fontId="96" fillId="0" borderId="0">
      <alignment horizontal="center"/>
    </xf>
    <xf numFmtId="0" fontId="109" fillId="0" borderId="18"/>
    <xf numFmtId="208" fontId="59" fillId="0" borderId="0"/>
    <xf numFmtId="209" fontId="59" fillId="0" borderId="0"/>
    <xf numFmtId="210" fontId="59" fillId="0" borderId="0"/>
    <xf numFmtId="0" fontId="57" fillId="0" borderId="0"/>
    <xf numFmtId="0" fontId="110" fillId="0" borderId="0" applyNumberFormat="0" applyFill="0" applyBorder="0" applyAlignment="0" applyProtection="0">
      <alignment vertical="top"/>
      <protection locked="0"/>
    </xf>
    <xf numFmtId="211" fontId="59" fillId="0" borderId="0" applyFont="0" applyFill="0" applyBorder="0" applyAlignment="0" applyProtection="0"/>
    <xf numFmtId="176" fontId="111" fillId="0" borderId="0" applyFont="0" applyFill="0" applyBorder="0" applyAlignment="0" applyProtection="0"/>
    <xf numFmtId="212" fontId="55" fillId="0" borderId="0" applyFont="0" applyFill="0" applyBorder="0" applyAlignment="0" applyProtection="0"/>
    <xf numFmtId="213" fontId="79" fillId="0" borderId="0" applyFill="0" applyBorder="0" applyProtection="0">
      <alignment horizontal="right"/>
    </xf>
    <xf numFmtId="0" fontId="58" fillId="0" borderId="43">
      <alignment vertical="justify" wrapText="1"/>
    </xf>
    <xf numFmtId="203" fontId="75" fillId="0" borderId="41">
      <alignment horizontal="left"/>
    </xf>
    <xf numFmtId="0" fontId="79" fillId="0" borderId="0"/>
    <xf numFmtId="3" fontId="112" fillId="0" borderId="44">
      <alignment horizontal="center" vertical="center"/>
    </xf>
    <xf numFmtId="4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214" fontId="59" fillId="0" borderId="0">
      <alignment horizontal="center" vertical="center"/>
    </xf>
    <xf numFmtId="182" fontId="73" fillId="0" borderId="0" applyFont="0" applyFill="0" applyBorder="0" applyAlignment="0" applyProtection="0"/>
    <xf numFmtId="215" fontId="59" fillId="0" borderId="0"/>
    <xf numFmtId="216" fontId="59" fillId="0" borderId="0"/>
    <xf numFmtId="197" fontId="55" fillId="0" borderId="0">
      <alignment vertical="center"/>
    </xf>
    <xf numFmtId="197" fontId="55" fillId="0" borderId="0">
      <alignment vertical="center"/>
    </xf>
    <xf numFmtId="217" fontId="59" fillId="0" borderId="37">
      <alignment horizontal="left" vertical="center"/>
    </xf>
    <xf numFmtId="218" fontId="57" fillId="0" borderId="0" applyFill="0" applyBorder="0" applyProtection="0">
      <alignment vertical="center"/>
    </xf>
    <xf numFmtId="0" fontId="104" fillId="53" borderId="45" applyNumberFormat="0" applyFont="0" applyAlignment="0" applyProtection="0">
      <alignment vertical="center"/>
    </xf>
    <xf numFmtId="219" fontId="96" fillId="0" borderId="0">
      <alignment horizontal="right" vertical="center"/>
    </xf>
    <xf numFmtId="0" fontId="59" fillId="0" borderId="0"/>
    <xf numFmtId="0" fontId="113" fillId="34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20" fontId="59" fillId="0" borderId="0"/>
    <xf numFmtId="193" fontId="103" fillId="0" borderId="0">
      <protection locked="0"/>
    </xf>
    <xf numFmtId="191" fontId="83" fillId="0" borderId="0" applyFont="0" applyFill="0" applyBorder="0" applyAlignment="0" applyProtection="0"/>
    <xf numFmtId="0" fontId="59" fillId="0" borderId="0" applyFont="0" applyFill="0" applyBorder="0" applyAlignment="0" applyProtection="0"/>
    <xf numFmtId="221" fontId="57" fillId="0" borderId="0" applyFont="0" applyFill="0" applyBorder="0" applyAlignment="0" applyProtection="0"/>
    <xf numFmtId="193" fontId="103" fillId="0" borderId="0">
      <protection locked="0"/>
    </xf>
    <xf numFmtId="38" fontId="59" fillId="0" borderId="0" applyFont="0" applyFill="0" applyBorder="0" applyAlignment="0" applyProtection="0"/>
    <xf numFmtId="0" fontId="59" fillId="0" borderId="20">
      <alignment vertical="center"/>
    </xf>
    <xf numFmtId="0" fontId="59" fillId="0" borderId="41">
      <alignment vertical="center" shrinkToFit="1"/>
    </xf>
    <xf numFmtId="0" fontId="59" fillId="0" borderId="0" applyFont="0" applyFill="0" applyBorder="0" applyAlignment="0" applyProtection="0"/>
    <xf numFmtId="3" fontId="59" fillId="0" borderId="39"/>
    <xf numFmtId="180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193" fontId="103" fillId="0" borderId="0">
      <protection locked="0"/>
    </xf>
    <xf numFmtId="198" fontId="114" fillId="0" borderId="0" applyFont="0" applyFill="0" applyBorder="0" applyAlignment="0" applyProtection="0"/>
    <xf numFmtId="42" fontId="55" fillId="0" borderId="0" applyFont="0" applyFill="0" applyBorder="0" applyAlignment="0" applyProtection="0"/>
    <xf numFmtId="42" fontId="55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199" fontId="114" fillId="0" borderId="0" applyFont="0" applyFill="0" applyBorder="0" applyAlignment="0" applyProtection="0"/>
    <xf numFmtId="10" fontId="90" fillId="0" borderId="0" applyFont="0" applyFill="0" applyBorder="0" applyAlignment="0" applyProtection="0"/>
    <xf numFmtId="193" fontId="103" fillId="0" borderId="0">
      <protection locked="0"/>
    </xf>
    <xf numFmtId="0" fontId="57" fillId="0" borderId="0"/>
    <xf numFmtId="0" fontId="55" fillId="0" borderId="0"/>
    <xf numFmtId="0" fontId="55" fillId="0" borderId="0">
      <alignment vertical="center"/>
    </xf>
    <xf numFmtId="0" fontId="57" fillId="0" borderId="0"/>
    <xf numFmtId="0" fontId="55" fillId="0" borderId="0"/>
    <xf numFmtId="0" fontId="18" fillId="0" borderId="0">
      <alignment vertical="center"/>
    </xf>
    <xf numFmtId="0" fontId="18" fillId="0" borderId="0">
      <alignment vertical="center"/>
    </xf>
    <xf numFmtId="0" fontId="115" fillId="0" borderId="0">
      <alignment vertical="center"/>
    </xf>
    <xf numFmtId="0" fontId="57" fillId="0" borderId="0"/>
    <xf numFmtId="37" fontId="116" fillId="0" borderId="0"/>
    <xf numFmtId="183" fontId="117" fillId="0" borderId="0"/>
    <xf numFmtId="14" fontId="59" fillId="54" borderId="0" applyFont="0" applyFill="0" applyBorder="0" applyAlignment="0"/>
    <xf numFmtId="0" fontId="59" fillId="0" borderId="0"/>
    <xf numFmtId="0" fontId="90" fillId="0" borderId="46" applyNumberFormat="0" applyFont="0" applyFill="0" applyAlignment="0" applyProtection="0"/>
    <xf numFmtId="43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0" fontId="114" fillId="0" borderId="0" applyFont="0" applyFill="0" applyBorder="0" applyAlignment="0" applyProtection="0"/>
    <xf numFmtId="38" fontId="11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9" fillId="35" borderId="0" applyNumberFormat="0" applyBorder="0" applyAlignment="0" applyProtection="0">
      <alignment vertical="center"/>
    </xf>
    <xf numFmtId="223" fontId="79" fillId="0" borderId="0" applyFont="0" applyFill="0" applyBorder="0" applyAlignment="0" applyProtection="0"/>
    <xf numFmtId="224" fontId="79" fillId="0" borderId="0" applyFont="0" applyFill="0" applyBorder="0" applyAlignment="0" applyProtection="0"/>
    <xf numFmtId="225" fontId="105" fillId="0" borderId="0" applyFont="0" applyFill="0" applyBorder="0" applyAlignment="0" applyProtection="0"/>
    <xf numFmtId="226" fontId="90" fillId="0" borderId="0" applyFont="0" applyFill="0" applyBorder="0" applyAlignment="0" applyProtection="0"/>
    <xf numFmtId="0" fontId="112" fillId="0" borderId="47" applyNumberFormat="0" applyFont="0" applyFill="0" applyProtection="0">
      <alignment horizontal="center" vertical="center" wrapText="1"/>
    </xf>
    <xf numFmtId="40" fontId="61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48" applyNumberFormat="0" applyFill="0" applyAlignment="0" applyProtection="0">
      <alignment vertical="center"/>
    </xf>
    <xf numFmtId="0" fontId="122" fillId="0" borderId="49" applyNumberFormat="0" applyFill="0" applyAlignment="0" applyProtection="0">
      <alignment vertical="center"/>
    </xf>
    <xf numFmtId="0" fontId="123" fillId="0" borderId="50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5" borderId="51" applyNumberFormat="0" applyAlignment="0" applyProtection="0">
      <alignment vertical="center"/>
    </xf>
    <xf numFmtId="0" fontId="125" fillId="0" borderId="52" applyNumberFormat="0" applyFill="0" applyAlignment="0" applyProtection="0">
      <alignment vertical="center"/>
    </xf>
    <xf numFmtId="0" fontId="126" fillId="56" borderId="53" applyNumberFormat="0" applyAlignment="0" applyProtection="0">
      <alignment vertical="center"/>
    </xf>
    <xf numFmtId="0" fontId="127" fillId="38" borderId="53" applyNumberFormat="0" applyAlignment="0" applyProtection="0">
      <alignment vertical="center"/>
    </xf>
    <xf numFmtId="0" fontId="128" fillId="56" borderId="54" applyNumberFormat="0" applyAlignment="0" applyProtection="0">
      <alignment vertical="center"/>
    </xf>
    <xf numFmtId="0" fontId="129" fillId="0" borderId="0"/>
    <xf numFmtId="0" fontId="130" fillId="0" borderId="55" applyNumberFormat="0" applyFill="0" applyAlignment="0" applyProtection="0">
      <alignment vertical="center"/>
    </xf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91" fontId="69" fillId="0" borderId="0" applyFont="0" applyFill="0" applyBorder="0" applyAlignment="0" applyProtection="0"/>
    <xf numFmtId="41" fontId="134" fillId="0" borderId="0" applyFont="0" applyFill="0" applyBorder="0" applyAlignment="0" applyProtection="0"/>
    <xf numFmtId="0" fontId="74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69" fillId="0" borderId="0" applyFont="0" applyFill="0" applyBorder="0" applyAlignment="0" applyProtection="0"/>
    <xf numFmtId="3" fontId="58" fillId="0" borderId="0"/>
    <xf numFmtId="0" fontId="59" fillId="57" borderId="56">
      <alignment horizontal="center" vertical="center"/>
    </xf>
    <xf numFmtId="193" fontId="82" fillId="0" borderId="0">
      <protection locked="0"/>
    </xf>
    <xf numFmtId="193" fontId="82" fillId="0" borderId="0">
      <protection locked="0"/>
    </xf>
    <xf numFmtId="0" fontId="59" fillId="0" borderId="0" applyFont="0" applyFill="0" applyBorder="0" applyAlignment="0" applyProtection="0"/>
    <xf numFmtId="222" fontId="135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136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8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229" fontId="104" fillId="0" borderId="0" applyFont="0" applyFill="0" applyBorder="0" applyAlignment="0" applyProtection="0"/>
    <xf numFmtId="229" fontId="10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30" fontId="83" fillId="0" borderId="0" applyFont="0" applyFill="0" applyBorder="0" applyAlignment="0" applyProtection="0"/>
    <xf numFmtId="23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3" fontId="82" fillId="0" borderId="0">
      <protection locked="0"/>
    </xf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6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9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137" fillId="0" borderId="0" applyFont="0" applyFill="0" applyBorder="0" applyAlignment="0" applyProtection="0"/>
    <xf numFmtId="234" fontId="104" fillId="0" borderId="0" applyFont="0" applyFill="0" applyBorder="0" applyAlignment="0" applyProtection="0"/>
    <xf numFmtId="234" fontId="10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5" fontId="83" fillId="0" borderId="0" applyFont="0" applyFill="0" applyBorder="0" applyAlignment="0" applyProtection="0"/>
    <xf numFmtId="235" fontId="84" fillId="0" borderId="0" applyFont="0" applyFill="0" applyBorder="0" applyAlignment="0" applyProtection="0"/>
    <xf numFmtId="42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5" fillId="0" borderId="0" applyFont="0" applyFill="0" applyBorder="0" applyAlignment="0" applyProtection="0"/>
    <xf numFmtId="44" fontId="134" fillId="0" borderId="0" applyFont="0" applyFill="0" applyBorder="0" applyAlignment="0" applyProtection="0"/>
    <xf numFmtId="222" fontId="69" fillId="0" borderId="0" applyFont="0" applyFill="0" applyBorder="0" applyAlignment="0" applyProtection="0"/>
    <xf numFmtId="231" fontId="69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61" fillId="0" borderId="0"/>
    <xf numFmtId="0" fontId="139" fillId="0" borderId="0">
      <alignment horizontal="center" wrapText="1"/>
      <protection locked="0"/>
    </xf>
    <xf numFmtId="0" fontId="5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83" fillId="0" borderId="0" applyFont="0" applyFill="0" applyBorder="0" applyAlignment="0" applyProtection="0"/>
    <xf numFmtId="191" fontId="135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136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41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4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137" fillId="0" borderId="0" applyFont="0" applyFill="0" applyBorder="0" applyAlignment="0" applyProtection="0"/>
    <xf numFmtId="236" fontId="104" fillId="0" borderId="0" applyFont="0" applyFill="0" applyBorder="0" applyAlignment="0" applyProtection="0"/>
    <xf numFmtId="236" fontId="10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59" fillId="0" borderId="0" applyFont="0" applyFill="0" applyBorder="0" applyAlignment="0" applyProtection="0"/>
    <xf numFmtId="193" fontId="82" fillId="0" borderId="0">
      <protection locked="0"/>
    </xf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136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79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137" fillId="0" borderId="0" applyFont="0" applyFill="0" applyBorder="0" applyAlignment="0" applyProtection="0"/>
    <xf numFmtId="237" fontId="104" fillId="0" borderId="0" applyFont="0" applyFill="0" applyBorder="0" applyAlignment="0" applyProtection="0"/>
    <xf numFmtId="237" fontId="10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238" fontId="85" fillId="0" borderId="0">
      <alignment horizontal="right"/>
      <protection locked="0"/>
    </xf>
    <xf numFmtId="0" fontId="142" fillId="0" borderId="0" applyNumberFormat="0" applyFill="0" applyBorder="0" applyAlignment="0" applyProtection="0"/>
    <xf numFmtId="239" fontId="143" fillId="0" borderId="0" applyFont="0" applyFill="0" applyBorder="0" applyAlignment="0" applyProtection="0"/>
    <xf numFmtId="240" fontId="59" fillId="0" borderId="0" applyFont="0" applyFill="0" applyBorder="0" applyAlignment="0" applyProtection="0"/>
    <xf numFmtId="0" fontId="133" fillId="0" borderId="0"/>
    <xf numFmtId="0" fontId="144" fillId="0" borderId="0"/>
    <xf numFmtId="0" fontId="74" fillId="0" borderId="0"/>
    <xf numFmtId="0" fontId="134" fillId="0" borderId="0"/>
    <xf numFmtId="0" fontId="69" fillId="0" borderId="0"/>
    <xf numFmtId="0" fontId="131" fillId="0" borderId="0"/>
    <xf numFmtId="0" fontId="145" fillId="0" borderId="0"/>
    <xf numFmtId="193" fontId="82" fillId="0" borderId="0">
      <protection locked="0"/>
    </xf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0" fontId="150" fillId="0" borderId="0"/>
    <xf numFmtId="0" fontId="135" fillId="0" borderId="0"/>
    <xf numFmtId="0" fontId="150" fillId="0" borderId="0"/>
    <xf numFmtId="0" fontId="84" fillId="0" borderId="0"/>
    <xf numFmtId="0" fontId="70" fillId="0" borderId="0"/>
    <xf numFmtId="0" fontId="135" fillId="0" borderId="0"/>
    <xf numFmtId="0" fontId="148" fillId="0" borderId="0"/>
    <xf numFmtId="0" fontId="137" fillId="0" borderId="0"/>
    <xf numFmtId="0" fontId="83" fillId="0" borderId="0"/>
    <xf numFmtId="0" fontId="84" fillId="0" borderId="0"/>
    <xf numFmtId="0" fontId="151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84" fillId="0" borderId="0"/>
    <xf numFmtId="0" fontId="154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0" fontId="138" fillId="0" borderId="0"/>
    <xf numFmtId="0" fontId="137" fillId="0" borderId="0"/>
    <xf numFmtId="0" fontId="83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155" fillId="0" borderId="0"/>
    <xf numFmtId="0" fontId="83" fillId="0" borderId="0"/>
    <xf numFmtId="193" fontId="82" fillId="0" borderId="0">
      <protection locked="0"/>
    </xf>
    <xf numFmtId="37" fontId="83" fillId="0" borderId="0"/>
    <xf numFmtId="0" fontId="135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38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137" fillId="0" borderId="0"/>
    <xf numFmtId="0" fontId="156" fillId="0" borderId="0"/>
    <xf numFmtId="0" fontId="157" fillId="0" borderId="0"/>
    <xf numFmtId="0" fontId="57" fillId="0" borderId="0"/>
    <xf numFmtId="0" fontId="158" fillId="0" borderId="0"/>
    <xf numFmtId="0" fontId="156" fillId="0" borderId="0"/>
    <xf numFmtId="0" fontId="1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84" fillId="0" borderId="0"/>
    <xf numFmtId="0" fontId="57" fillId="0" borderId="0"/>
    <xf numFmtId="0" fontId="135" fillId="0" borderId="0"/>
    <xf numFmtId="0" fontId="83" fillId="0" borderId="0"/>
    <xf numFmtId="0" fontId="84" fillId="0" borderId="0"/>
    <xf numFmtId="0" fontId="159" fillId="0" borderId="0"/>
    <xf numFmtId="0" fontId="147" fillId="0" borderId="0"/>
    <xf numFmtId="0" fontId="159" fillId="0" borderId="0"/>
    <xf numFmtId="0" fontId="147" fillId="0" borderId="0"/>
    <xf numFmtId="0" fontId="160" fillId="0" borderId="0"/>
    <xf numFmtId="0" fontId="161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241" fontId="57" fillId="0" borderId="0" applyFill="0" applyBorder="0" applyAlignment="0"/>
    <xf numFmtId="0" fontId="162" fillId="0" borderId="0"/>
    <xf numFmtId="0" fontId="136" fillId="0" borderId="0"/>
    <xf numFmtId="0" fontId="158" fillId="0" borderId="0"/>
    <xf numFmtId="0" fontId="55" fillId="0" borderId="0">
      <protection locked="0"/>
    </xf>
    <xf numFmtId="0" fontId="57" fillId="0" borderId="0" applyFont="0" applyFill="0" applyBorder="0" applyAlignment="0" applyProtection="0"/>
    <xf numFmtId="0" fontId="136" fillId="0" borderId="0"/>
    <xf numFmtId="0" fontId="158" fillId="0" borderId="0"/>
    <xf numFmtId="0" fontId="136" fillId="0" borderId="0"/>
    <xf numFmtId="0" fontId="158" fillId="0" borderId="0"/>
    <xf numFmtId="0" fontId="163" fillId="0" borderId="0" applyNumberFormat="0" applyAlignment="0">
      <alignment horizontal="left"/>
    </xf>
    <xf numFmtId="0" fontId="55" fillId="0" borderId="0">
      <protection locked="0"/>
    </xf>
    <xf numFmtId="0" fontId="136" fillId="0" borderId="0"/>
    <xf numFmtId="0" fontId="158" fillId="0" borderId="0"/>
    <xf numFmtId="0" fontId="136" fillId="0" borderId="0"/>
    <xf numFmtId="0" fontId="158" fillId="0" borderId="0"/>
    <xf numFmtId="242" fontId="57" fillId="0" borderId="0"/>
    <xf numFmtId="243" fontId="57" fillId="0" borderId="0" applyFont="0" applyFill="0" applyBorder="0" applyAlignment="0" applyProtection="0"/>
    <xf numFmtId="0" fontId="136" fillId="0" borderId="0"/>
    <xf numFmtId="0" fontId="158" fillId="0" borderId="0"/>
    <xf numFmtId="244" fontId="57" fillId="0" borderId="0" applyFont="0" applyFill="0" applyBorder="0" applyAlignment="0" applyProtection="0"/>
    <xf numFmtId="245" fontId="57" fillId="0" borderId="0"/>
    <xf numFmtId="0" fontId="57" fillId="0" borderId="0" applyFont="0" applyFill="0" applyBorder="0" applyAlignment="0" applyProtection="0"/>
    <xf numFmtId="246" fontId="55" fillId="0" borderId="0">
      <protection locked="0"/>
    </xf>
    <xf numFmtId="0" fontId="136" fillId="0" borderId="0"/>
    <xf numFmtId="0" fontId="158" fillId="0" borderId="0"/>
    <xf numFmtId="0" fontId="164" fillId="0" borderId="0" applyNumberFormat="0" applyAlignment="0">
      <alignment horizontal="left"/>
    </xf>
    <xf numFmtId="0" fontId="165" fillId="0" borderId="0" applyNumberFormat="0" applyFill="0" applyBorder="0" applyAlignment="0" applyProtection="0"/>
    <xf numFmtId="0" fontId="136" fillId="0" borderId="0"/>
    <xf numFmtId="0" fontId="158" fillId="0" borderId="0"/>
    <xf numFmtId="38" fontId="166" fillId="52" borderId="0" applyNumberFormat="0" applyBorder="0" applyAlignment="0" applyProtection="0"/>
    <xf numFmtId="0" fontId="167" fillId="0" borderId="0">
      <alignment horizontal="left"/>
    </xf>
    <xf numFmtId="0" fontId="136" fillId="0" borderId="0"/>
    <xf numFmtId="0" fontId="158" fillId="0" borderId="0"/>
    <xf numFmtId="0" fontId="168" fillId="0" borderId="57" applyNumberFormat="0" applyAlignment="0" applyProtection="0">
      <alignment horizontal="left" vertical="center"/>
    </xf>
    <xf numFmtId="0" fontId="168" fillId="0" borderId="26">
      <alignment horizontal="left" vertical="center"/>
    </xf>
    <xf numFmtId="0" fontId="136" fillId="0" borderId="0"/>
    <xf numFmtId="0" fontId="158" fillId="0" borderId="0"/>
    <xf numFmtId="14" fontId="169" fillId="58" borderId="40">
      <alignment horizontal="center" vertical="center" wrapText="1"/>
    </xf>
    <xf numFmtId="0" fontId="170" fillId="0" borderId="0" applyNumberFormat="0" applyFill="0" applyBorder="0" applyAlignment="0" applyProtection="0"/>
    <xf numFmtId="0" fontId="83" fillId="0" borderId="0" applyBorder="0"/>
    <xf numFmtId="247" fontId="71" fillId="0" borderId="0" applyFill="0" applyBorder="0" applyAlignment="0"/>
    <xf numFmtId="190" fontId="171" fillId="0" borderId="0" applyFill="0" applyBorder="0" applyAlignment="0"/>
    <xf numFmtId="202" fontId="171" fillId="0" borderId="0" applyFill="0" applyBorder="0" applyAlignment="0"/>
    <xf numFmtId="248" fontId="57" fillId="0" borderId="0" applyFill="0" applyBorder="0" applyAlignment="0"/>
    <xf numFmtId="249" fontId="57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52" fontId="172" fillId="59" borderId="0" applyNumberFormat="0" applyFont="0" applyBorder="0" applyAlignment="0">
      <alignment horizontal="left"/>
    </xf>
    <xf numFmtId="0" fontId="162" fillId="0" borderId="0"/>
    <xf numFmtId="0" fontId="169" fillId="0" borderId="0" applyFill="0" applyBorder="0" applyProtection="0">
      <alignment horizontal="center"/>
      <protection locked="0"/>
    </xf>
    <xf numFmtId="0" fontId="173" fillId="0" borderId="0" applyFill="0" applyBorder="0" applyProtection="0">
      <alignment horizontal="center"/>
    </xf>
    <xf numFmtId="253" fontId="117" fillId="0" borderId="0"/>
    <xf numFmtId="0" fontId="174" fillId="0" borderId="42">
      <alignment horizontal="center"/>
    </xf>
    <xf numFmtId="0" fontId="55" fillId="0" borderId="0">
      <protection locked="0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59" fillId="0" borderId="0" applyFont="0" applyFill="0" applyBorder="0" applyAlignment="0" applyProtection="0"/>
    <xf numFmtId="250" fontId="57" fillId="0" borderId="0" applyFont="0" applyFill="0" applyBorder="0" applyAlignment="0" applyProtection="0"/>
    <xf numFmtId="254" fontId="17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255" fontId="117" fillId="0" borderId="0" applyFont="0" applyFill="0" applyBorder="0" applyAlignment="0" applyProtection="0"/>
    <xf numFmtId="39" fontId="177" fillId="0" borderId="0" applyFont="0" applyFill="0" applyBorder="0" applyAlignment="0" applyProtection="0"/>
    <xf numFmtId="256" fontId="178" fillId="0" borderId="0" applyFont="0" applyFill="0" applyBorder="0" applyAlignment="0" applyProtection="0"/>
    <xf numFmtId="257" fontId="117" fillId="0" borderId="0" applyFont="0" applyFill="0" applyBorder="0" applyAlignment="0" applyProtection="0">
      <alignment horizontal="right"/>
    </xf>
    <xf numFmtId="258" fontId="55" fillId="0" borderId="0"/>
    <xf numFmtId="246" fontId="55" fillId="0" borderId="0">
      <protection locked="0"/>
    </xf>
    <xf numFmtId="3" fontId="179" fillId="0" borderId="0" applyFont="0" applyFill="0" applyBorder="0" applyAlignment="0" applyProtection="0"/>
    <xf numFmtId="0" fontId="180" fillId="0" borderId="0" applyFill="0" applyBorder="0" applyAlignment="0" applyProtection="0">
      <protection locked="0"/>
    </xf>
    <xf numFmtId="0" fontId="163" fillId="0" borderId="0" applyNumberFormat="0" applyAlignment="0">
      <alignment horizontal="left"/>
    </xf>
    <xf numFmtId="0" fontId="72" fillId="0" borderId="0" applyFont="0" applyFill="0" applyBorder="0" applyAlignment="0" applyProtection="0"/>
    <xf numFmtId="0" fontId="55" fillId="0" borderId="0">
      <protection locked="0"/>
    </xf>
    <xf numFmtId="0" fontId="59" fillId="0" borderId="0" applyFont="0" applyFill="0" applyBorder="0" applyAlignment="0" applyProtection="0"/>
    <xf numFmtId="190" fontId="171" fillId="0" borderId="0" applyFont="0" applyFill="0" applyBorder="0" applyAlignment="0" applyProtection="0"/>
    <xf numFmtId="259" fontId="77" fillId="0" borderId="0" applyFont="0" applyFill="0" applyBorder="0" applyAlignment="0" applyProtection="0"/>
    <xf numFmtId="260" fontId="117" fillId="0" borderId="0" applyFont="0" applyFill="0" applyBorder="0" applyAlignment="0" applyProtection="0">
      <alignment horizontal="right"/>
    </xf>
    <xf numFmtId="261" fontId="178" fillId="0" borderId="0" applyFont="0" applyFill="0" applyBorder="0" applyAlignment="0" applyProtection="0"/>
    <xf numFmtId="262" fontId="177" fillId="0" borderId="0" applyFont="0" applyFill="0" applyBorder="0" applyAlignment="0" applyProtection="0"/>
    <xf numFmtId="263" fontId="178" fillId="0" borderId="0" applyFont="0" applyFill="0" applyBorder="0" applyAlignment="0" applyProtection="0"/>
    <xf numFmtId="264" fontId="117" fillId="0" borderId="0" applyFont="0" applyFill="0" applyBorder="0" applyAlignment="0" applyProtection="0">
      <alignment horizontal="right"/>
    </xf>
    <xf numFmtId="265" fontId="55" fillId="0" borderId="37" applyFill="0" applyBorder="0" applyAlignment="0"/>
    <xf numFmtId="246" fontId="55" fillId="0" borderId="0">
      <protection locked="0"/>
    </xf>
    <xf numFmtId="266" fontId="94" fillId="0" borderId="0" applyFill="0" applyBorder="0" applyAlignment="0" applyProtection="0"/>
    <xf numFmtId="267" fontId="55" fillId="0" borderId="0"/>
    <xf numFmtId="49" fontId="57" fillId="0" borderId="0">
      <alignment horizontal="center"/>
    </xf>
    <xf numFmtId="49" fontId="181" fillId="0" borderId="0">
      <alignment horizontal="center"/>
    </xf>
    <xf numFmtId="49" fontId="166" fillId="0" borderId="0">
      <alignment horizontal="center"/>
    </xf>
    <xf numFmtId="49" fontId="182" fillId="0" borderId="0">
      <alignment horizontal="center"/>
    </xf>
    <xf numFmtId="0" fontId="140" fillId="0" borderId="0" applyFill="0" applyBorder="0" applyAlignment="0" applyProtection="0"/>
    <xf numFmtId="0" fontId="143" fillId="0" borderId="0" applyFont="0" applyFill="0" applyBorder="0" applyAlignment="0" applyProtection="0"/>
    <xf numFmtId="14" fontId="71" fillId="0" borderId="0" applyFill="0" applyBorder="0" applyAlignment="0"/>
    <xf numFmtId="0" fontId="140" fillId="0" borderId="0" applyFill="0" applyBorder="0" applyAlignment="0" applyProtection="0"/>
    <xf numFmtId="268" fontId="62" fillId="0" borderId="0" applyFill="0" applyBorder="0" applyProtection="0"/>
    <xf numFmtId="38" fontId="61" fillId="0" borderId="58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69" fontId="57" fillId="0" borderId="0"/>
    <xf numFmtId="250" fontId="55" fillId="0" borderId="0"/>
    <xf numFmtId="270" fontId="78" fillId="0" borderId="0" applyFont="0" applyFill="0" applyBorder="0" applyAlignment="0" applyProtection="0"/>
    <xf numFmtId="0" fontId="117" fillId="0" borderId="59" applyNumberFormat="0" applyFont="0" applyFill="0" applyAlignment="0" applyProtection="0"/>
    <xf numFmtId="271" fontId="183" fillId="0" borderId="0" applyFill="0" applyBorder="0" applyAlignment="0" applyProtection="0"/>
    <xf numFmtId="37" fontId="57" fillId="0" borderId="60">
      <alignment horizontal="right"/>
    </xf>
    <xf numFmtId="37" fontId="181" fillId="0" borderId="60">
      <alignment horizontal="right"/>
    </xf>
    <xf numFmtId="37" fontId="166" fillId="0" borderId="60">
      <alignment horizontal="right"/>
    </xf>
    <xf numFmtId="37" fontId="182" fillId="0" borderId="60">
      <alignment horizontal="right"/>
    </xf>
    <xf numFmtId="222" fontId="59" fillId="0" borderId="0" applyFont="0" applyFill="0" applyBorder="0" applyAlignment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164" fillId="0" borderId="0" applyNumberFormat="0" applyAlignment="0">
      <alignment horizontal="left"/>
    </xf>
    <xf numFmtId="272" fontId="57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2" fontId="140" fillId="0" borderId="0" applyFill="0" applyBorder="0" applyAlignment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Fill="0" applyBorder="0" applyProtection="0">
      <alignment horizontal="left"/>
    </xf>
    <xf numFmtId="0" fontId="59" fillId="0" borderId="0"/>
    <xf numFmtId="38" fontId="166" fillId="60" borderId="0" applyNumberFormat="0" applyBorder="0" applyAlignment="0" applyProtection="0"/>
    <xf numFmtId="0" fontId="117" fillId="0" borderId="0" applyFont="0" applyFill="0" applyBorder="0" applyAlignment="0" applyProtection="0">
      <alignment horizontal="right"/>
    </xf>
    <xf numFmtId="0" fontId="168" fillId="0" borderId="0" applyNumberFormat="0" applyBorder="0"/>
    <xf numFmtId="0" fontId="187" fillId="0" borderId="23" applyNumberFormat="0" applyBorder="0"/>
    <xf numFmtId="0" fontId="188" fillId="0" borderId="0"/>
    <xf numFmtId="0" fontId="167" fillId="0" borderId="0">
      <alignment horizontal="left"/>
    </xf>
    <xf numFmtId="0" fontId="168" fillId="0" borderId="57" applyNumberFormat="0" applyAlignment="0" applyProtection="0">
      <alignment horizontal="left" vertical="center"/>
    </xf>
    <xf numFmtId="0" fontId="168" fillId="0" borderId="26">
      <alignment horizontal="left" vertical="center"/>
    </xf>
    <xf numFmtId="14" fontId="169" fillId="58" borderId="40">
      <alignment horizontal="center" vertical="center" wrapText="1"/>
    </xf>
    <xf numFmtId="0" fontId="189" fillId="0" borderId="0" applyNumberFormat="0" applyFill="0" applyBorder="0" applyAlignment="0" applyProtection="0"/>
    <xf numFmtId="0" fontId="190" fillId="0" borderId="0" applyProtection="0">
      <alignment horizontal="left"/>
    </xf>
    <xf numFmtId="0" fontId="191" fillId="0" borderId="0" applyProtection="0">
      <alignment horizontal="left"/>
    </xf>
    <xf numFmtId="0" fontId="173" fillId="0" borderId="0" applyFill="0" applyAlignment="0" applyProtection="0">
      <protection locked="0"/>
    </xf>
    <xf numFmtId="0" fontId="173" fillId="0" borderId="23" applyFill="0" applyAlignment="0" applyProtection="0">
      <protection locked="0"/>
    </xf>
    <xf numFmtId="0" fontId="192" fillId="0" borderId="0"/>
    <xf numFmtId="14" fontId="169" fillId="58" borderId="40">
      <alignment horizontal="center" vertical="center" wrapText="1"/>
    </xf>
    <xf numFmtId="0" fontId="193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94" fillId="0" borderId="61" applyNumberFormat="0" applyFill="0" applyBorder="0" applyAlignment="0" applyProtection="0">
      <alignment horizontal="left"/>
    </xf>
    <xf numFmtId="0" fontId="195" fillId="0" borderId="62" applyNumberFormat="0" applyFill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273" fontId="197" fillId="61" borderId="37" applyNumberFormat="0" applyFont="0" applyBorder="0" applyAlignment="0">
      <protection locked="0"/>
    </xf>
    <xf numFmtId="10" fontId="166" fillId="62" borderId="37" applyNumberFormat="0" applyBorder="0" applyAlignment="0" applyProtection="0"/>
    <xf numFmtId="274" fontId="59" fillId="63" borderId="0"/>
    <xf numFmtId="0" fontId="195" fillId="0" borderId="0" applyNumberFormat="0" applyFill="0" applyBorder="0" applyAlignment="0">
      <protection locked="0"/>
    </xf>
    <xf numFmtId="180" fontId="57" fillId="0" borderId="0" applyFont="0" applyFill="0" applyBorder="0" applyAlignment="0" applyProtection="0"/>
    <xf numFmtId="275" fontId="59" fillId="0" borderId="0">
      <alignment vertical="center"/>
    </xf>
    <xf numFmtId="181" fontId="57" fillId="0" borderId="0" applyFont="0" applyFill="0" applyBorder="0" applyAlignment="0" applyProtection="0"/>
    <xf numFmtId="0" fontId="62" fillId="0" borderId="0" applyNumberFormat="0" applyFont="0" applyFill="0" applyBorder="0" applyProtection="0">
      <alignment horizontal="left" vertical="center"/>
    </xf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76" fontId="79" fillId="0" borderId="0">
      <alignment horizontal="justify"/>
    </xf>
    <xf numFmtId="0" fontId="180" fillId="0" borderId="0" applyFill="0" applyBorder="0" applyAlignment="0" applyProtection="0"/>
    <xf numFmtId="38" fontId="198" fillId="64" borderId="0">
      <alignment horizontal="left" indent="1"/>
    </xf>
    <xf numFmtId="191" fontId="59" fillId="0" borderId="0" applyFont="0" applyFill="0" applyBorder="0" applyAlignment="0" applyProtection="0"/>
    <xf numFmtId="41" fontId="140" fillId="0" borderId="0" applyFont="0" applyFill="0" applyBorder="0" applyAlignment="0" applyProtection="0"/>
    <xf numFmtId="180" fontId="79" fillId="0" borderId="0" applyFont="0" applyFill="0" applyBorder="0" applyAlignment="0" applyProtection="0"/>
    <xf numFmtId="277" fontId="143" fillId="0" borderId="0" applyFont="0" applyFill="0" applyBorder="0" applyAlignment="0" applyProtection="0"/>
    <xf numFmtId="278" fontId="143" fillId="0" borderId="0" applyFont="0" applyFill="0" applyBorder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199" fillId="52" borderId="63">
      <alignment horizontal="left" vertical="top" indent="2"/>
    </xf>
    <xf numFmtId="279" fontId="57" fillId="0" borderId="0" applyFont="0" applyFill="0" applyBorder="0" applyAlignment="0" applyProtection="0"/>
    <xf numFmtId="280" fontId="57" fillId="0" borderId="0" applyFont="0" applyFill="0" applyBorder="0" applyAlignment="0" applyProtection="0"/>
    <xf numFmtId="0" fontId="200" fillId="0" borderId="40"/>
    <xf numFmtId="281" fontId="85" fillId="0" borderId="0" applyFont="0" applyFill="0" applyBorder="0" applyAlignment="0" applyProtection="0"/>
    <xf numFmtId="282" fontId="85" fillId="0" borderId="0" applyFont="0" applyFill="0" applyBorder="0" applyAlignment="0" applyProtection="0"/>
    <xf numFmtId="283" fontId="57" fillId="0" borderId="0" applyFont="0" applyFill="0" applyBorder="0" applyAlignment="0" applyProtection="0"/>
    <xf numFmtId="28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71" fontId="57" fillId="0" borderId="0" applyFont="0" applyFill="0" applyBorder="0" applyAlignment="0" applyProtection="0"/>
    <xf numFmtId="276" fontId="57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6" fontId="139" fillId="0" borderId="0" applyFont="0" applyFill="0" applyBorder="0" applyAlignment="0" applyProtection="0"/>
    <xf numFmtId="287" fontId="79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8" fontId="55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37" fontId="201" fillId="0" borderId="0"/>
    <xf numFmtId="0" fontId="202" fillId="65" borderId="23"/>
    <xf numFmtId="37" fontId="203" fillId="0" borderId="0"/>
    <xf numFmtId="0" fontId="59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5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89" fontId="183" fillId="0" borderId="0">
      <protection locked="0"/>
    </xf>
    <xf numFmtId="0" fontId="57" fillId="0" borderId="0"/>
    <xf numFmtId="193" fontId="82" fillId="0" borderId="0">
      <protection locked="0"/>
    </xf>
    <xf numFmtId="0" fontId="206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190" fontId="81" fillId="0" borderId="0"/>
    <xf numFmtId="0" fontId="207" fillId="0" borderId="64">
      <alignment vertical="top" wrapText="1"/>
    </xf>
    <xf numFmtId="0" fontId="207" fillId="0" borderId="65">
      <alignment vertical="top" wrapText="1"/>
    </xf>
    <xf numFmtId="191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0" fontId="208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57" fillId="0" borderId="0"/>
    <xf numFmtId="9" fontId="55" fillId="0" borderId="0" applyFont="0" applyFill="0" applyBorder="0" applyAlignment="0" applyProtection="0"/>
    <xf numFmtId="4" fontId="71" fillId="52" borderId="0">
      <alignment horizontal="right"/>
    </xf>
    <xf numFmtId="0" fontId="209" fillId="52" borderId="0">
      <alignment horizontal="center" vertical="center"/>
    </xf>
    <xf numFmtId="0" fontId="210" fillId="52" borderId="66"/>
    <xf numFmtId="0" fontId="209" fillId="52" borderId="0" applyBorder="0">
      <alignment horizontal="centerContinuous"/>
    </xf>
    <xf numFmtId="0" fontId="211" fillId="52" borderId="0" applyBorder="0">
      <alignment horizontal="centerContinuous"/>
    </xf>
    <xf numFmtId="0" fontId="180" fillId="0" borderId="0">
      <alignment horizontal="left"/>
    </xf>
    <xf numFmtId="49" fontId="169" fillId="0" borderId="0"/>
    <xf numFmtId="49" fontId="168" fillId="0" borderId="0"/>
    <xf numFmtId="49" fontId="168" fillId="0" borderId="23"/>
    <xf numFmtId="49" fontId="180" fillId="0" borderId="0"/>
    <xf numFmtId="1" fontId="212" fillId="0" borderId="0" applyProtection="0">
      <alignment horizontal="right" vertical="center"/>
    </xf>
    <xf numFmtId="0" fontId="213" fillId="52" borderId="0"/>
    <xf numFmtId="0" fontId="214" fillId="52" borderId="40"/>
    <xf numFmtId="204" fontId="58" fillId="0" borderId="0"/>
    <xf numFmtId="14" fontId="139" fillId="0" borderId="0">
      <alignment horizontal="center" wrapText="1"/>
      <protection locked="0"/>
    </xf>
    <xf numFmtId="0" fontId="55" fillId="0" borderId="0">
      <protection locked="0"/>
    </xf>
    <xf numFmtId="290" fontId="178" fillId="0" borderId="0" applyFont="0" applyFill="0" applyBorder="0" applyAlignment="0" applyProtection="0"/>
    <xf numFmtId="291" fontId="117" fillId="0" borderId="0" applyFont="0" applyFill="0" applyBorder="0" applyAlignment="0" applyProtection="0"/>
    <xf numFmtId="292" fontId="57" fillId="0" borderId="0" applyFont="0" applyFill="0" applyBorder="0" applyAlignment="0" applyProtection="0"/>
    <xf numFmtId="249" fontId="57" fillId="0" borderId="0" applyFont="0" applyFill="0" applyBorder="0" applyAlignment="0" applyProtection="0"/>
    <xf numFmtId="293" fontId="57" fillId="0" borderId="0" applyFont="0" applyFill="0" applyBorder="0" applyAlignment="0" applyProtection="0"/>
    <xf numFmtId="273" fontId="79" fillId="0" borderId="0" applyFont="0" applyFill="0" applyBorder="0" applyAlignment="0" applyProtection="0"/>
    <xf numFmtId="10" fontId="57" fillId="0" borderId="0" applyFont="0" applyFill="0" applyBorder="0" applyAlignment="0" applyProtection="0"/>
    <xf numFmtId="294" fontId="178" fillId="0" borderId="0" applyFont="0" applyFill="0" applyBorder="0" applyAlignment="0" applyProtection="0"/>
    <xf numFmtId="295" fontId="117" fillId="0" borderId="0" applyFont="0" applyFill="0" applyBorder="0" applyAlignment="0" applyProtection="0"/>
    <xf numFmtId="296" fontId="178" fillId="0" borderId="0" applyFont="0" applyFill="0" applyBorder="0" applyAlignment="0" applyProtection="0"/>
    <xf numFmtId="297" fontId="117" fillId="0" borderId="0" applyFont="0" applyFill="0" applyBorder="0" applyAlignment="0" applyProtection="0"/>
    <xf numFmtId="298" fontId="178" fillId="0" borderId="0" applyFont="0" applyFill="0" applyBorder="0" applyAlignment="0" applyProtection="0"/>
    <xf numFmtId="299" fontId="117" fillId="0" borderId="0" applyFont="0" applyFill="0" applyBorder="0" applyAlignment="0" applyProtection="0"/>
    <xf numFmtId="246" fontId="55" fillId="0" borderId="0">
      <protection locked="0"/>
    </xf>
    <xf numFmtId="300" fontId="55" fillId="0" borderId="0" applyFont="0" applyFill="0" applyBorder="0" applyAlignment="0" applyProtection="0"/>
    <xf numFmtId="9" fontId="61" fillId="0" borderId="67" applyNumberFormat="0" applyBorder="0"/>
    <xf numFmtId="13" fontId="57" fillId="0" borderId="0" applyFont="0" applyFill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215" fillId="62" borderId="68"/>
    <xf numFmtId="180" fontId="59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0" fillId="0" borderId="40">
      <alignment horizontal="center"/>
    </xf>
    <xf numFmtId="3" fontId="61" fillId="0" borderId="0" applyFont="0" applyFill="0" applyBorder="0" applyAlignment="0" applyProtection="0"/>
    <xf numFmtId="0" fontId="61" fillId="66" borderId="0" applyNumberFormat="0" applyFont="0" applyBorder="0" applyAlignment="0" applyProtection="0"/>
    <xf numFmtId="198" fontId="57" fillId="0" borderId="0" applyFont="0" applyFill="0" applyBorder="0" applyAlignment="0" applyProtection="0"/>
    <xf numFmtId="301" fontId="59" fillId="0" borderId="0" applyNumberFormat="0" applyFill="0" applyBorder="0" applyAlignment="0" applyProtection="0">
      <alignment horizontal="left"/>
    </xf>
    <xf numFmtId="191" fontId="59" fillId="0" borderId="0" applyFont="0" applyFill="0" applyBorder="0" applyAlignment="0" applyProtection="0"/>
    <xf numFmtId="0" fontId="57" fillId="0" borderId="0"/>
    <xf numFmtId="302" fontId="85" fillId="0" borderId="0" applyFont="0" applyFill="0" applyBorder="0" applyAlignment="0" applyProtection="0"/>
    <xf numFmtId="303" fontId="85" fillId="0" borderId="0" applyFont="0" applyFill="0" applyBorder="0" applyAlignment="0" applyProtection="0"/>
    <xf numFmtId="271" fontId="216" fillId="0" borderId="0" applyFill="0" applyBorder="0" applyAlignment="0" applyProtection="0"/>
    <xf numFmtId="37" fontId="57" fillId="0" borderId="23">
      <alignment horizontal="right"/>
    </xf>
    <xf numFmtId="37" fontId="181" fillId="0" borderId="23">
      <alignment horizontal="right"/>
    </xf>
    <xf numFmtId="37" fontId="166" fillId="0" borderId="23">
      <alignment horizontal="right"/>
    </xf>
    <xf numFmtId="37" fontId="182" fillId="0" borderId="23">
      <alignment horizontal="right"/>
    </xf>
    <xf numFmtId="0" fontId="61" fillId="0" borderId="0" applyFill="0"/>
    <xf numFmtId="0" fontId="169" fillId="0" borderId="69"/>
    <xf numFmtId="0" fontId="217" fillId="0" borderId="0">
      <alignment horizontal="left" indent="1"/>
    </xf>
    <xf numFmtId="0" fontId="218" fillId="0" borderId="0" applyFill="0" applyAlignment="0" applyProtection="0"/>
    <xf numFmtId="0" fontId="200" fillId="0" borderId="0"/>
    <xf numFmtId="40" fontId="219" fillId="0" borderId="0" applyBorder="0">
      <alignment horizontal="right"/>
    </xf>
    <xf numFmtId="304" fontId="220" fillId="0" borderId="38">
      <protection locked="0"/>
    </xf>
    <xf numFmtId="304" fontId="220" fillId="0" borderId="38">
      <protection locked="0"/>
    </xf>
    <xf numFmtId="10" fontId="57" fillId="0" borderId="0">
      <alignment horizontal="right"/>
    </xf>
    <xf numFmtId="39" fontId="57" fillId="0" borderId="0">
      <alignment horizontal="right"/>
    </xf>
    <xf numFmtId="37" fontId="57" fillId="0" borderId="0">
      <alignment horizontal="right"/>
    </xf>
    <xf numFmtId="0" fontId="57" fillId="0" borderId="0">
      <alignment horizontal="left" indent="5"/>
    </xf>
    <xf numFmtId="0" fontId="57" fillId="0" borderId="0">
      <alignment horizontal="left" indent="6"/>
    </xf>
    <xf numFmtId="0" fontId="57" fillId="0" borderId="0">
      <alignment horizontal="left" indent="1"/>
    </xf>
    <xf numFmtId="0" fontId="57" fillId="0" borderId="0">
      <alignment horizontal="left" indent="2"/>
    </xf>
    <xf numFmtId="0" fontId="57" fillId="0" borderId="0">
      <alignment horizontal="left" indent="3"/>
    </xf>
    <xf numFmtId="0" fontId="57" fillId="0" borderId="0">
      <alignment horizontal="left" indent="4"/>
    </xf>
    <xf numFmtId="0" fontId="117" fillId="0" borderId="0">
      <alignment horizontal="left" indent="5"/>
    </xf>
    <xf numFmtId="0" fontId="117" fillId="0" borderId="0">
      <alignment horizontal="left" indent="6"/>
    </xf>
    <xf numFmtId="0" fontId="117" fillId="0" borderId="0">
      <alignment horizontal="left" indent="1"/>
    </xf>
    <xf numFmtId="0" fontId="117" fillId="0" borderId="0">
      <alignment horizontal="left" indent="2"/>
    </xf>
    <xf numFmtId="0" fontId="117" fillId="0" borderId="0">
      <alignment horizontal="left" indent="3"/>
    </xf>
    <xf numFmtId="0" fontId="117" fillId="0" borderId="0">
      <alignment horizontal="left" indent="4"/>
    </xf>
    <xf numFmtId="39" fontId="181" fillId="0" borderId="0">
      <alignment horizontal="right"/>
    </xf>
    <xf numFmtId="37" fontId="181" fillId="0" borderId="0">
      <alignment horizontal="righ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166" fillId="0" borderId="0">
      <alignment horizontal="left"/>
    </xf>
    <xf numFmtId="39" fontId="166" fillId="0" borderId="0">
      <alignment horizontal="right"/>
    </xf>
    <xf numFmtId="37" fontId="166" fillId="0" borderId="0">
      <alignment horizontal="right"/>
    </xf>
    <xf numFmtId="0" fontId="166" fillId="0" borderId="0">
      <alignment horizontal="left" indent="5"/>
    </xf>
    <xf numFmtId="0" fontId="166" fillId="0" borderId="0">
      <alignment horizontal="left" indent="6"/>
    </xf>
    <xf numFmtId="0" fontId="166" fillId="0" borderId="0">
      <alignment horizontal="left" indent="1"/>
    </xf>
    <xf numFmtId="0" fontId="166" fillId="0" borderId="0">
      <alignment horizontal="left" indent="2"/>
    </xf>
    <xf numFmtId="0" fontId="166" fillId="0" borderId="0">
      <alignment horizontal="left" indent="3"/>
    </xf>
    <xf numFmtId="0" fontId="166" fillId="0" borderId="0">
      <alignment horizontal="left" indent="4"/>
    </xf>
    <xf numFmtId="0" fontId="182" fillId="0" borderId="0">
      <alignment horizontal="left"/>
    </xf>
    <xf numFmtId="273" fontId="182" fillId="0" borderId="0">
      <alignment horizontal="right"/>
    </xf>
    <xf numFmtId="39" fontId="182" fillId="0" borderId="0">
      <alignment horizontal="right"/>
    </xf>
    <xf numFmtId="37" fontId="182" fillId="0" borderId="0">
      <alignment horizontal="right"/>
    </xf>
    <xf numFmtId="49" fontId="182" fillId="0" borderId="0">
      <alignment horizontal="left"/>
    </xf>
    <xf numFmtId="0" fontId="182" fillId="0" borderId="0">
      <alignment horizontal="left" indent="5"/>
    </xf>
    <xf numFmtId="0" fontId="182" fillId="0" borderId="0">
      <alignment horizontal="left" indent="6"/>
    </xf>
    <xf numFmtId="0" fontId="182" fillId="0" borderId="0">
      <alignment horizontal="left" indent="1"/>
    </xf>
    <xf numFmtId="0" fontId="182" fillId="0" borderId="0">
      <alignment horizontal="left" indent="2"/>
    </xf>
    <xf numFmtId="0" fontId="182" fillId="0" borderId="0">
      <alignment horizontal="left" indent="3"/>
    </xf>
    <xf numFmtId="0" fontId="182" fillId="0" borderId="0">
      <alignment horizontal="left" indent="4"/>
    </xf>
    <xf numFmtId="0" fontId="221" fillId="0" borderId="0" applyBorder="0" applyProtection="0">
      <alignment vertical="center"/>
    </xf>
    <xf numFmtId="0" fontId="169" fillId="0" borderId="0">
      <alignment horizontal="centerContinuous"/>
    </xf>
    <xf numFmtId="0" fontId="222" fillId="0" borderId="0">
      <alignment horizontal="centerContinuous"/>
    </xf>
    <xf numFmtId="0" fontId="174" fillId="0" borderId="0">
      <alignment horizontal="centerContinuous"/>
    </xf>
    <xf numFmtId="0" fontId="223" fillId="0" borderId="0">
      <alignment horizontal="centerContinuous"/>
    </xf>
    <xf numFmtId="0" fontId="117" fillId="0" borderId="23" applyBorder="0" applyProtection="0">
      <alignment horizontal="right" vertical="center"/>
    </xf>
    <xf numFmtId="0" fontId="224" fillId="67" borderId="0" applyBorder="0" applyProtection="0">
      <alignment horizontal="centerContinuous" vertical="center"/>
    </xf>
    <xf numFmtId="0" fontId="224" fillId="68" borderId="23" applyBorder="0" applyProtection="0">
      <alignment horizontal="centerContinuous" vertical="center"/>
    </xf>
    <xf numFmtId="0" fontId="57" fillId="0" borderId="0">
      <alignment horizontal="left"/>
    </xf>
    <xf numFmtId="0" fontId="181" fillId="0" borderId="0">
      <alignment horizontal="left"/>
    </xf>
    <xf numFmtId="0" fontId="166" fillId="0" borderId="0">
      <alignment horizontal="left"/>
    </xf>
    <xf numFmtId="0" fontId="182" fillId="0" borderId="0">
      <alignment horizontal="left"/>
    </xf>
    <xf numFmtId="0" fontId="225" fillId="0" borderId="0" applyFill="0" applyBorder="0" applyProtection="0">
      <alignment horizontal="left"/>
    </xf>
    <xf numFmtId="0" fontId="186" fillId="0" borderId="39" applyFill="0" applyBorder="0" applyProtection="0">
      <alignment horizontal="left" vertical="top"/>
    </xf>
    <xf numFmtId="0" fontId="226" fillId="69" borderId="0"/>
    <xf numFmtId="0" fontId="58" fillId="0" borderId="0" applyNumberFormat="0" applyBorder="0" applyAlignment="0">
      <alignment horizontal="centerContinuous" vertical="center"/>
    </xf>
    <xf numFmtId="49" fontId="117" fillId="0" borderId="0"/>
    <xf numFmtId="49" fontId="71" fillId="0" borderId="0" applyFill="0" applyBorder="0" applyAlignment="0"/>
    <xf numFmtId="305" fontId="57" fillId="0" borderId="0" applyFill="0" applyBorder="0" applyAlignment="0"/>
    <xf numFmtId="306" fontId="57" fillId="0" borderId="0" applyFill="0" applyBorder="0" applyAlignment="0"/>
    <xf numFmtId="0" fontId="84" fillId="0" borderId="0"/>
    <xf numFmtId="0" fontId="83" fillId="0" borderId="0"/>
    <xf numFmtId="0" fontId="57" fillId="0" borderId="0" applyFont="0" applyFill="0" applyBorder="0" applyAlignment="0" applyProtection="0"/>
    <xf numFmtId="0" fontId="227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0" fontId="228" fillId="0" borderId="0"/>
    <xf numFmtId="0" fontId="180" fillId="0" borderId="0" applyNumberFormat="0"/>
    <xf numFmtId="0" fontId="229" fillId="0" borderId="0" applyFill="0" applyBorder="0" applyProtection="0">
      <alignment horizontal="centerContinuous" vertical="center"/>
    </xf>
    <xf numFmtId="0" fontId="85" fillId="52" borderId="0" applyFill="0" applyBorder="0" applyProtection="0">
      <alignment horizontal="center" vertical="center"/>
    </xf>
    <xf numFmtId="0" fontId="140" fillId="0" borderId="70" applyNumberFormat="0" applyFill="0" applyAlignment="0" applyProtection="0"/>
    <xf numFmtId="0" fontId="230" fillId="0" borderId="0">
      <alignment horizontal="fill"/>
    </xf>
    <xf numFmtId="37" fontId="166" fillId="70" borderId="0" applyNumberFormat="0" applyBorder="0" applyAlignment="0" applyProtection="0"/>
    <xf numFmtId="37" fontId="166" fillId="0" borderId="0"/>
    <xf numFmtId="3" fontId="231" fillId="0" borderId="62" applyProtection="0"/>
    <xf numFmtId="307" fontId="140" fillId="0" borderId="0" applyFont="0" applyFill="0" applyBorder="0" applyAlignment="0" applyProtection="0"/>
    <xf numFmtId="0" fontId="232" fillId="0" borderId="0"/>
    <xf numFmtId="199" fontId="55" fillId="0" borderId="0" applyFont="0" applyFill="0" applyBorder="0" applyAlignment="0" applyProtection="0"/>
    <xf numFmtId="198" fontId="55" fillId="0" borderId="0" applyFont="0" applyFill="0" applyBorder="0" applyAlignment="0" applyProtection="0"/>
    <xf numFmtId="193" fontId="82" fillId="0" borderId="0">
      <protection locked="0"/>
    </xf>
    <xf numFmtId="308" fontId="57" fillId="0" borderId="0" applyFont="0" applyFill="0" applyBorder="0" applyAlignment="0" applyProtection="0"/>
    <xf numFmtId="309" fontId="57" fillId="0" borderId="0" applyFont="0" applyFill="0" applyBorder="0" applyAlignment="0" applyProtection="0"/>
    <xf numFmtId="0" fontId="233" fillId="0" borderId="0" applyNumberFormat="0" applyFont="0" applyFill="0" applyBorder="0" applyProtection="0">
      <alignment horizontal="center" vertical="center" wrapText="1"/>
    </xf>
    <xf numFmtId="180" fontId="59" fillId="0" borderId="0" applyFont="0" applyFill="0" applyBorder="0" applyAlignment="0" applyProtection="0"/>
    <xf numFmtId="310" fontId="117" fillId="0" borderId="0" applyFont="0" applyFill="0" applyBorder="0" applyAlignment="0" applyProtection="0"/>
    <xf numFmtId="311" fontId="117" fillId="0" borderId="0" applyFont="0" applyFill="0" applyBorder="0" applyAlignment="0" applyProtection="0"/>
    <xf numFmtId="312" fontId="117" fillId="0" borderId="0" applyFont="0" applyFill="0" applyBorder="0" applyAlignment="0" applyProtection="0"/>
    <xf numFmtId="313" fontId="117" fillId="0" borderId="0" applyFont="0" applyFill="0" applyBorder="0" applyAlignment="0" applyProtection="0"/>
    <xf numFmtId="314" fontId="117" fillId="0" borderId="0" applyFont="0" applyFill="0" applyBorder="0" applyAlignment="0" applyProtection="0"/>
    <xf numFmtId="315" fontId="117" fillId="0" borderId="0" applyFont="0" applyFill="0" applyBorder="0" applyAlignment="0" applyProtection="0"/>
    <xf numFmtId="316" fontId="117" fillId="0" borderId="0" applyFont="0" applyFill="0" applyBorder="0" applyAlignment="0" applyProtection="0"/>
    <xf numFmtId="317" fontId="117" fillId="0" borderId="0" applyFont="0" applyFill="0" applyBorder="0" applyAlignment="0" applyProtection="0"/>
    <xf numFmtId="181" fontId="57" fillId="0" borderId="0" applyFont="0" applyFill="0" applyBorder="0" applyAlignment="0" applyProtection="0"/>
    <xf numFmtId="239" fontId="143" fillId="0" borderId="0" applyFont="0" applyFill="0" applyBorder="0" applyAlignment="0" applyProtection="0"/>
    <xf numFmtId="318" fontId="234" fillId="0" borderId="0" applyFont="0" applyFill="0" applyBorder="0" applyAlignment="0" applyProtection="0"/>
    <xf numFmtId="319" fontId="234" fillId="0" borderId="0" applyFont="0" applyFill="0" applyBorder="0" applyAlignment="0" applyProtection="0"/>
    <xf numFmtId="37" fontId="59" fillId="0" borderId="0"/>
    <xf numFmtId="0" fontId="234" fillId="0" borderId="0" applyFont="0" applyFill="0" applyBorder="0" applyAlignment="0" applyProtection="0"/>
    <xf numFmtId="0" fontId="234" fillId="0" borderId="0" applyFont="0" applyFill="0" applyBorder="0" applyAlignment="0" applyProtection="0"/>
    <xf numFmtId="40" fontId="235" fillId="0" borderId="0" applyFont="0" applyFill="0" applyBorder="0" applyAlignment="0" applyProtection="0"/>
    <xf numFmtId="9" fontId="236" fillId="0" borderId="0" applyFont="0" applyFill="0" applyBorder="0" applyAlignment="0" applyProtection="0"/>
    <xf numFmtId="3" fontId="237" fillId="0" borderId="66" applyFont="0" applyFill="0" applyProtection="0">
      <alignment vertical="center"/>
    </xf>
    <xf numFmtId="180" fontId="236" fillId="0" borderId="0" applyFont="0" applyFill="0" applyBorder="0" applyAlignment="0" applyProtection="0"/>
    <xf numFmtId="222" fontId="236" fillId="0" borderId="0" applyFont="0" applyFill="0" applyBorder="0" applyAlignment="0" applyProtection="0"/>
    <xf numFmtId="231" fontId="236" fillId="0" borderId="0" applyFont="0" applyFill="0" applyBorder="0" applyAlignment="0" applyProtection="0"/>
    <xf numFmtId="0" fontId="236" fillId="0" borderId="0"/>
    <xf numFmtId="0" fontId="182" fillId="0" borderId="0"/>
    <xf numFmtId="41" fontId="12" fillId="0" borderId="0" applyFont="0" applyFill="0" applyBorder="0" applyAlignment="0" applyProtection="0">
      <alignment vertical="center"/>
    </xf>
    <xf numFmtId="0" fontId="46" fillId="26" borderId="28" applyNumberFormat="0" applyAlignment="0" applyProtection="0">
      <alignment vertical="center"/>
    </xf>
    <xf numFmtId="0" fontId="12" fillId="28" borderId="29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6" fillId="26" borderId="28" applyNumberFormat="0" applyAlignment="0" applyProtection="0">
      <alignment vertical="center"/>
    </xf>
    <xf numFmtId="0" fontId="11" fillId="28" borderId="29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6" fillId="26" borderId="28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6" fillId="26" borderId="28" applyNumberFormat="0" applyAlignment="0" applyProtection="0">
      <alignment vertical="center"/>
    </xf>
    <xf numFmtId="0" fontId="10" fillId="28" borderId="29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6" fillId="26" borderId="28" applyNumberFormat="0" applyAlignment="0" applyProtection="0">
      <alignment vertical="center"/>
    </xf>
    <xf numFmtId="0" fontId="8" fillId="28" borderId="29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6" fillId="26" borderId="28" applyNumberFormat="0" applyAlignment="0" applyProtection="0">
      <alignment vertical="center"/>
    </xf>
    <xf numFmtId="0" fontId="7" fillId="28" borderId="29" applyNumberFormat="0" applyFont="0" applyAlignment="0" applyProtection="0">
      <alignment vertical="center"/>
    </xf>
    <xf numFmtId="0" fontId="46" fillId="26" borderId="2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41" fontId="35" fillId="0" borderId="0" xfId="63" applyFont="1" applyFill="1">
      <alignment vertical="center"/>
    </xf>
    <xf numFmtId="0" fontId="35" fillId="0" borderId="0" xfId="0" applyFont="1" applyFill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6" fillId="0" borderId="4" xfId="0" applyFont="1" applyFill="1" applyBorder="1">
      <alignment vertical="center"/>
    </xf>
    <xf numFmtId="0" fontId="36" fillId="0" borderId="5" xfId="0" applyFont="1" applyFill="1" applyBorder="1">
      <alignment vertical="center"/>
    </xf>
    <xf numFmtId="0" fontId="36" fillId="0" borderId="0" xfId="0" applyFont="1" applyFill="1">
      <alignment vertical="center"/>
    </xf>
    <xf numFmtId="0" fontId="36" fillId="0" borderId="14" xfId="0" applyFont="1" applyFill="1" applyBorder="1">
      <alignment vertical="center"/>
    </xf>
    <xf numFmtId="0" fontId="36" fillId="0" borderId="15" xfId="0" applyFont="1" applyFill="1" applyBorder="1">
      <alignment vertical="center"/>
    </xf>
    <xf numFmtId="0" fontId="35" fillId="0" borderId="20" xfId="0" applyFont="1" applyFill="1" applyBorder="1">
      <alignment vertical="center"/>
    </xf>
    <xf numFmtId="0" fontId="35" fillId="0" borderId="11" xfId="0" applyFont="1" applyFill="1" applyBorder="1">
      <alignment vertical="center"/>
    </xf>
    <xf numFmtId="0" fontId="56" fillId="0" borderId="13" xfId="264" applyNumberFormat="1" applyFont="1" applyFill="1" applyBorder="1" applyAlignment="1">
      <alignment horizontal="left"/>
    </xf>
    <xf numFmtId="0" fontId="56" fillId="0" borderId="14" xfId="264" applyNumberFormat="1" applyFont="1" applyFill="1" applyBorder="1" applyAlignment="1">
      <alignment horizontal="left"/>
    </xf>
    <xf numFmtId="0" fontId="56" fillId="0" borderId="3" xfId="264" applyNumberFormat="1" applyFont="1" applyFill="1" applyBorder="1" applyAlignment="1">
      <alignment horizontal="left"/>
    </xf>
    <xf numFmtId="0" fontId="56" fillId="0" borderId="4" xfId="264" applyNumberFormat="1" applyFont="1" applyFill="1" applyBorder="1" applyAlignment="1">
      <alignment horizontal="left"/>
    </xf>
    <xf numFmtId="0" fontId="56" fillId="0" borderId="3" xfId="265" applyFont="1" applyFill="1" applyBorder="1"/>
    <xf numFmtId="0" fontId="56" fillId="0" borderId="4" xfId="265" applyFont="1" applyFill="1" applyBorder="1"/>
    <xf numFmtId="0" fontId="56" fillId="0" borderId="6" xfId="265" applyFont="1" applyFill="1" applyBorder="1"/>
    <xf numFmtId="0" fontId="56" fillId="0" borderId="7" xfId="265" applyFont="1" applyFill="1" applyBorder="1"/>
    <xf numFmtId="0" fontId="35" fillId="0" borderId="9" xfId="0" applyFont="1" applyFill="1" applyBorder="1">
      <alignment vertical="center"/>
    </xf>
    <xf numFmtId="0" fontId="35" fillId="0" borderId="12" xfId="0" applyFont="1" applyFill="1" applyBorder="1">
      <alignment vertical="center"/>
    </xf>
    <xf numFmtId="0" fontId="35" fillId="0" borderId="21" xfId="0" applyFont="1" applyFill="1" applyBorder="1">
      <alignment vertical="center"/>
    </xf>
    <xf numFmtId="0" fontId="35" fillId="0" borderId="10" xfId="0" applyFont="1" applyFill="1" applyBorder="1">
      <alignment vertical="center"/>
    </xf>
    <xf numFmtId="0" fontId="35" fillId="0" borderId="0" xfId="0" quotePrefix="1" applyFont="1" applyFill="1">
      <alignment vertical="center"/>
    </xf>
    <xf numFmtId="0" fontId="35" fillId="0" borderId="0" xfId="0" applyFont="1" applyFill="1" applyAlignment="1">
      <alignment horizontal="left" vertical="center"/>
    </xf>
    <xf numFmtId="3" fontId="35" fillId="0" borderId="0" xfId="0" quotePrefix="1" applyNumberFormat="1" applyFont="1" applyFill="1">
      <alignment vertical="center"/>
    </xf>
    <xf numFmtId="3" fontId="238" fillId="0" borderId="0" xfId="0" applyNumberFormat="1" applyFont="1" applyFill="1">
      <alignment vertical="center"/>
    </xf>
    <xf numFmtId="3" fontId="35" fillId="0" borderId="0" xfId="0" applyNumberFormat="1" applyFont="1" applyFill="1">
      <alignment vertical="center"/>
    </xf>
    <xf numFmtId="0" fontId="35" fillId="0" borderId="0" xfId="0" applyFont="1" applyFill="1" applyBorder="1">
      <alignment vertical="center"/>
    </xf>
    <xf numFmtId="41" fontId="27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35" fillId="0" borderId="16" xfId="0" applyFont="1" applyFill="1" applyBorder="1">
      <alignment vertical="center"/>
    </xf>
    <xf numFmtId="0" fontId="35" fillId="0" borderId="19" xfId="0" applyFont="1" applyFill="1" applyBorder="1">
      <alignment vertical="center"/>
    </xf>
    <xf numFmtId="0" fontId="35" fillId="0" borderId="24" xfId="0" applyFont="1" applyFill="1" applyBorder="1">
      <alignment vertical="center"/>
    </xf>
    <xf numFmtId="0" fontId="35" fillId="0" borderId="1" xfId="0" applyFont="1" applyFill="1" applyBorder="1">
      <alignment vertical="center"/>
    </xf>
    <xf numFmtId="49" fontId="36" fillId="0" borderId="0" xfId="0" applyNumberFormat="1" applyFont="1" applyFill="1">
      <alignment vertical="center"/>
    </xf>
    <xf numFmtId="0" fontId="239" fillId="0" borderId="0" xfId="0" applyFont="1" applyFill="1">
      <alignment vertical="center"/>
    </xf>
    <xf numFmtId="49" fontId="35" fillId="0" borderId="0" xfId="0" applyNumberFormat="1" applyFont="1" applyFill="1">
      <alignment vertical="center"/>
    </xf>
    <xf numFmtId="0" fontId="27" fillId="0" borderId="0" xfId="0" applyFont="1" applyFill="1" applyAlignment="1">
      <alignment horizontal="center" vertical="center"/>
    </xf>
    <xf numFmtId="0" fontId="5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54" fillId="0" borderId="0" xfId="0" applyFont="1" applyFill="1" applyAlignment="1">
      <alignment horizontal="right" vertical="center"/>
    </xf>
    <xf numFmtId="0" fontId="240" fillId="0" borderId="20" xfId="0" applyFont="1" applyFill="1" applyBorder="1">
      <alignment vertical="center"/>
    </xf>
    <xf numFmtId="0" fontId="242" fillId="0" borderId="4" xfId="0" applyFont="1" applyFill="1" applyBorder="1">
      <alignment vertical="center"/>
    </xf>
    <xf numFmtId="320" fontId="35" fillId="0" borderId="0" xfId="0" applyNumberFormat="1" applyFont="1" applyFill="1">
      <alignment vertical="center"/>
    </xf>
    <xf numFmtId="0" fontId="27" fillId="0" borderId="0" xfId="0" applyFont="1" applyFill="1" applyAlignment="1">
      <alignment horizontal="center" vertical="center"/>
    </xf>
    <xf numFmtId="41" fontId="35" fillId="0" borderId="0" xfId="63" applyFont="1" applyFill="1" applyAlignment="1">
      <alignment horizontal="center" vertical="center"/>
    </xf>
    <xf numFmtId="321" fontId="35" fillId="0" borderId="11" xfId="63" applyNumberFormat="1" applyFont="1" applyFill="1" applyBorder="1">
      <alignment vertical="center"/>
    </xf>
    <xf numFmtId="321" fontId="35" fillId="0" borderId="1" xfId="63" applyNumberFormat="1" applyFont="1" applyFill="1" applyBorder="1">
      <alignment vertical="center"/>
    </xf>
    <xf numFmtId="321" fontId="35" fillId="0" borderId="11" xfId="63" applyNumberFormat="1" applyFont="1" applyFill="1" applyBorder="1" applyAlignment="1">
      <alignment horizontal="right" vertical="center"/>
    </xf>
    <xf numFmtId="321" fontId="35" fillId="0" borderId="16" xfId="63" applyNumberFormat="1" applyFont="1" applyFill="1" applyBorder="1">
      <alignment vertical="center"/>
    </xf>
    <xf numFmtId="321" fontId="35" fillId="0" borderId="17" xfId="63" applyNumberFormat="1" applyFont="1" applyFill="1" applyBorder="1">
      <alignment vertical="center"/>
    </xf>
    <xf numFmtId="321" fontId="35" fillId="0" borderId="39" xfId="63" applyNumberFormat="1" applyFont="1" applyFill="1" applyBorder="1">
      <alignment vertical="center"/>
    </xf>
    <xf numFmtId="321" fontId="35" fillId="0" borderId="1" xfId="0" applyNumberFormat="1" applyFont="1" applyFill="1" applyBorder="1">
      <alignment vertical="center"/>
    </xf>
    <xf numFmtId="321" fontId="35" fillId="0" borderId="4" xfId="63" applyNumberFormat="1" applyFont="1" applyFill="1" applyBorder="1">
      <alignment vertical="center"/>
    </xf>
    <xf numFmtId="321" fontId="35" fillId="0" borderId="5" xfId="63" applyNumberFormat="1" applyFont="1" applyFill="1" applyBorder="1">
      <alignment vertical="center"/>
    </xf>
    <xf numFmtId="321" fontId="35" fillId="0" borderId="12" xfId="63" applyNumberFormat="1" applyFont="1" applyFill="1" applyBorder="1">
      <alignment vertical="center"/>
    </xf>
    <xf numFmtId="321" fontId="35" fillId="0" borderId="2" xfId="63" applyNumberFormat="1" applyFont="1" applyFill="1" applyBorder="1">
      <alignment vertical="center"/>
    </xf>
    <xf numFmtId="321" fontId="35" fillId="0" borderId="0" xfId="63" applyNumberFormat="1" applyFont="1" applyFill="1" applyBorder="1">
      <alignment vertical="center"/>
    </xf>
    <xf numFmtId="321" fontId="238" fillId="0" borderId="0" xfId="63" applyNumberFormat="1" applyFont="1" applyFill="1" applyBorder="1" applyAlignment="1">
      <alignment horizontal="center" vertical="center"/>
    </xf>
    <xf numFmtId="0" fontId="56" fillId="0" borderId="71" xfId="265" applyFont="1" applyFill="1" applyBorder="1"/>
    <xf numFmtId="0" fontId="56" fillId="0" borderId="72" xfId="265" applyFont="1" applyFill="1" applyBorder="1"/>
    <xf numFmtId="0" fontId="35" fillId="0" borderId="72" xfId="0" applyFont="1" applyFill="1" applyBorder="1">
      <alignment vertical="center"/>
    </xf>
    <xf numFmtId="0" fontId="35" fillId="0" borderId="73" xfId="0" applyFont="1" applyFill="1" applyBorder="1">
      <alignment vertical="center"/>
    </xf>
    <xf numFmtId="321" fontId="35" fillId="0" borderId="74" xfId="63" applyNumberFormat="1" applyFont="1" applyFill="1" applyBorder="1">
      <alignment vertical="center"/>
    </xf>
    <xf numFmtId="321" fontId="35" fillId="0" borderId="20" xfId="63" applyNumberFormat="1" applyFont="1" applyFill="1" applyBorder="1">
      <alignment vertical="center"/>
    </xf>
    <xf numFmtId="321" fontId="35" fillId="0" borderId="75" xfId="63" applyNumberFormat="1" applyFont="1" applyFill="1" applyBorder="1">
      <alignment vertical="center"/>
    </xf>
    <xf numFmtId="0" fontId="35" fillId="0" borderId="7" xfId="0" applyFont="1" applyFill="1" applyBorder="1">
      <alignment vertical="center"/>
    </xf>
    <xf numFmtId="0" fontId="35" fillId="0" borderId="8" xfId="0" applyFont="1" applyFill="1" applyBorder="1">
      <alignment vertical="center"/>
    </xf>
    <xf numFmtId="41" fontId="35" fillId="0" borderId="25" xfId="63" applyFont="1" applyFill="1" applyBorder="1" applyAlignment="1">
      <alignment horizontal="center" vertical="center"/>
    </xf>
    <xf numFmtId="41" fontId="35" fillId="0" borderId="27" xfId="63" applyFont="1" applyFill="1" applyBorder="1" applyAlignment="1">
      <alignment horizontal="center" vertical="center"/>
    </xf>
    <xf numFmtId="0" fontId="35" fillId="0" borderId="25" xfId="0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41" fontId="27" fillId="0" borderId="0" xfId="63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41" fontId="35" fillId="0" borderId="13" xfId="63" applyFont="1" applyFill="1" applyBorder="1" applyAlignment="1">
      <alignment horizontal="center" vertical="center"/>
    </xf>
    <xf numFmtId="41" fontId="35" fillId="0" borderId="15" xfId="63" applyFont="1" applyFill="1" applyBorder="1" applyAlignment="1">
      <alignment horizontal="center" vertical="center"/>
    </xf>
  </cellXfs>
  <cellStyles count="3378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2060"/>
    <pageSetUpPr fitToPage="1"/>
  </sheetPr>
  <dimension ref="A1:K315"/>
  <sheetViews>
    <sheetView showGridLines="0" zoomScale="115" zoomScaleNormal="115" workbookViewId="0">
      <selection activeCell="J279" sqref="J279"/>
    </sheetView>
  </sheetViews>
  <sheetFormatPr defaultRowHeight="15" customHeight="1"/>
  <cols>
    <col min="1" max="1" width="5.625" style="2" customWidth="1"/>
    <col min="2" max="5" width="2" style="2" customWidth="1"/>
    <col min="6" max="6" width="27.375" style="2" customWidth="1"/>
    <col min="7" max="10" width="16" style="1" customWidth="1"/>
    <col min="11" max="16384" width="9" style="2"/>
  </cols>
  <sheetData>
    <row r="1" spans="1:11" ht="15" customHeight="1">
      <c r="K1" s="45"/>
    </row>
    <row r="2" spans="1:11" ht="15" customHeight="1">
      <c r="B2" s="75" t="s">
        <v>219</v>
      </c>
      <c r="C2" s="75"/>
      <c r="D2" s="75"/>
      <c r="E2" s="75"/>
      <c r="F2" s="75"/>
      <c r="G2" s="75"/>
      <c r="H2" s="75"/>
      <c r="I2" s="75"/>
      <c r="J2" s="75"/>
      <c r="K2" s="45"/>
    </row>
    <row r="3" spans="1:11" ht="15" customHeight="1">
      <c r="B3" s="39"/>
      <c r="C3" s="39"/>
      <c r="D3" s="39"/>
      <c r="E3" s="39"/>
      <c r="F3" s="39"/>
      <c r="G3" s="46"/>
      <c r="H3" s="30"/>
      <c r="I3" s="39"/>
      <c r="J3" s="30"/>
      <c r="K3" s="45"/>
    </row>
    <row r="4" spans="1:11" ht="15" customHeight="1">
      <c r="B4" s="40"/>
      <c r="C4" s="40"/>
      <c r="D4" s="40"/>
      <c r="E4" s="40"/>
      <c r="F4" s="40"/>
      <c r="G4" s="47"/>
      <c r="H4" s="42" t="s">
        <v>221</v>
      </c>
      <c r="I4" s="40"/>
      <c r="J4" s="40"/>
      <c r="K4" s="45"/>
    </row>
    <row r="5" spans="1:11" ht="15" customHeight="1">
      <c r="B5" s="41"/>
      <c r="C5" s="41"/>
      <c r="D5" s="41"/>
      <c r="E5" s="41"/>
      <c r="F5" s="41"/>
      <c r="G5" s="47"/>
      <c r="H5" s="42" t="s">
        <v>222</v>
      </c>
      <c r="I5" s="41"/>
      <c r="J5" s="41"/>
    </row>
    <row r="6" spans="1:11" ht="15" customHeight="1">
      <c r="B6" s="2" t="s">
        <v>220</v>
      </c>
      <c r="G6" s="25"/>
      <c r="H6" s="25"/>
      <c r="I6" s="25"/>
      <c r="J6" s="31" t="s">
        <v>140</v>
      </c>
    </row>
    <row r="7" spans="1:11" ht="15" customHeight="1">
      <c r="A7" s="36"/>
      <c r="B7" s="72" t="s">
        <v>7</v>
      </c>
      <c r="C7" s="73"/>
      <c r="D7" s="73"/>
      <c r="E7" s="73"/>
      <c r="F7" s="74"/>
      <c r="G7" s="70" t="s">
        <v>223</v>
      </c>
      <c r="H7" s="71"/>
      <c r="I7" s="70" t="s">
        <v>179</v>
      </c>
      <c r="J7" s="71"/>
    </row>
    <row r="8" spans="1:11" ht="15" customHeight="1">
      <c r="B8" s="32" t="s">
        <v>251</v>
      </c>
      <c r="C8" s="33"/>
      <c r="D8" s="33"/>
      <c r="E8" s="33"/>
      <c r="F8" s="34"/>
      <c r="G8" s="51" t="s">
        <v>0</v>
      </c>
      <c r="H8" s="52" t="s">
        <v>0</v>
      </c>
      <c r="I8" s="51" t="s">
        <v>0</v>
      </c>
      <c r="J8" s="52" t="s">
        <v>0</v>
      </c>
    </row>
    <row r="9" spans="1:11" ht="15" customHeight="1">
      <c r="B9" s="11" t="s">
        <v>252</v>
      </c>
      <c r="C9" s="10"/>
      <c r="D9" s="10"/>
      <c r="E9" s="10"/>
      <c r="F9" s="20"/>
      <c r="G9" s="48"/>
      <c r="H9" s="49">
        <f>SUM(H10,H25)</f>
        <v>241548436522</v>
      </c>
      <c r="I9" s="48"/>
      <c r="J9" s="49">
        <v>145574423807</v>
      </c>
    </row>
    <row r="10" spans="1:11" ht="15" customHeight="1">
      <c r="B10" s="11"/>
      <c r="C10" s="10" t="s">
        <v>253</v>
      </c>
      <c r="D10" s="10"/>
      <c r="E10" s="10"/>
      <c r="F10" s="20"/>
      <c r="G10" s="48"/>
      <c r="H10" s="49">
        <f>SUM(G11:G14,G24:G24)</f>
        <v>18081438079</v>
      </c>
      <c r="I10" s="48"/>
      <c r="J10" s="49">
        <v>6768812275</v>
      </c>
    </row>
    <row r="11" spans="1:11" ht="15" customHeight="1">
      <c r="B11" s="11"/>
      <c r="C11" s="10"/>
      <c r="D11" s="10" t="s">
        <v>8</v>
      </c>
      <c r="E11" s="10"/>
      <c r="F11" s="20"/>
      <c r="G11" s="48">
        <v>0</v>
      </c>
      <c r="H11" s="49"/>
      <c r="I11" s="48">
        <v>0</v>
      </c>
      <c r="J11" s="49"/>
    </row>
    <row r="12" spans="1:11" ht="15" customHeight="1">
      <c r="B12" s="11"/>
      <c r="C12" s="10"/>
      <c r="D12" s="10" t="s">
        <v>254</v>
      </c>
      <c r="E12" s="10"/>
      <c r="F12" s="20"/>
      <c r="G12" s="48">
        <v>2856551094</v>
      </c>
      <c r="H12" s="49"/>
      <c r="I12" s="48">
        <v>1807703319</v>
      </c>
      <c r="J12" s="49"/>
    </row>
    <row r="13" spans="1:11" ht="15" customHeight="1">
      <c r="B13" s="11"/>
      <c r="C13" s="10"/>
      <c r="D13" s="10" t="s">
        <v>255</v>
      </c>
      <c r="E13" s="10"/>
      <c r="F13" s="20"/>
      <c r="G13" s="48">
        <v>851528168</v>
      </c>
      <c r="H13" s="49"/>
      <c r="I13" s="48">
        <v>561108956</v>
      </c>
      <c r="J13" s="49"/>
    </row>
    <row r="14" spans="1:11" ht="15" customHeight="1">
      <c r="B14" s="11"/>
      <c r="C14" s="10"/>
      <c r="D14" s="10" t="s">
        <v>256</v>
      </c>
      <c r="E14" s="10"/>
      <c r="F14" s="20"/>
      <c r="G14" s="50">
        <f>SUM(G15,G18)</f>
        <v>8873358817</v>
      </c>
      <c r="H14" s="49"/>
      <c r="I14" s="48">
        <v>0</v>
      </c>
      <c r="J14" s="49"/>
    </row>
    <row r="15" spans="1:11" ht="15" customHeight="1">
      <c r="B15" s="11"/>
      <c r="C15" s="10"/>
      <c r="D15" s="10"/>
      <c r="E15" s="10" t="s">
        <v>224</v>
      </c>
      <c r="F15" s="20"/>
      <c r="G15" s="50">
        <f>SUM(G16:G17)</f>
        <v>6792449712</v>
      </c>
      <c r="H15" s="49"/>
      <c r="I15" s="48">
        <v>0</v>
      </c>
      <c r="J15" s="49"/>
    </row>
    <row r="16" spans="1:11" ht="15" customHeight="1">
      <c r="B16" s="11"/>
      <c r="C16" s="10"/>
      <c r="D16" s="10"/>
      <c r="E16" s="10"/>
      <c r="F16" s="20" t="s">
        <v>225</v>
      </c>
      <c r="G16" s="48">
        <v>2347099889</v>
      </c>
      <c r="H16" s="49"/>
      <c r="I16" s="48">
        <v>0</v>
      </c>
      <c r="J16" s="49"/>
    </row>
    <row r="17" spans="2:10" ht="15" customHeight="1">
      <c r="B17" s="11"/>
      <c r="C17" s="10"/>
      <c r="D17" s="10"/>
      <c r="E17" s="10"/>
      <c r="F17" s="20" t="s">
        <v>226</v>
      </c>
      <c r="G17" s="48">
        <v>4445349823</v>
      </c>
      <c r="H17" s="49"/>
      <c r="I17" s="48">
        <v>0</v>
      </c>
      <c r="J17" s="49"/>
    </row>
    <row r="18" spans="2:10" ht="15" customHeight="1">
      <c r="B18" s="11"/>
      <c r="C18" s="10"/>
      <c r="D18" s="10"/>
      <c r="E18" s="10" t="s">
        <v>227</v>
      </c>
      <c r="F18" s="20"/>
      <c r="G18" s="50">
        <f>SUM(G19:G23)</f>
        <v>2080909105</v>
      </c>
      <c r="H18" s="49"/>
      <c r="I18" s="48">
        <v>0</v>
      </c>
      <c r="J18" s="49"/>
    </row>
    <row r="19" spans="2:10" ht="15" customHeight="1">
      <c r="B19" s="11"/>
      <c r="C19" s="10"/>
      <c r="D19" s="10"/>
      <c r="E19" s="10"/>
      <c r="F19" s="20" t="s">
        <v>228</v>
      </c>
      <c r="G19" s="48">
        <v>6916607</v>
      </c>
      <c r="H19" s="49"/>
      <c r="I19" s="48">
        <v>0</v>
      </c>
      <c r="J19" s="49"/>
    </row>
    <row r="20" spans="2:10" ht="15" customHeight="1">
      <c r="B20" s="11"/>
      <c r="C20" s="10"/>
      <c r="D20" s="10"/>
      <c r="E20" s="10"/>
      <c r="F20" s="20" t="s">
        <v>229</v>
      </c>
      <c r="G20" s="48">
        <v>192485650</v>
      </c>
      <c r="H20" s="49"/>
      <c r="I20" s="48">
        <v>0</v>
      </c>
      <c r="J20" s="49"/>
    </row>
    <row r="21" spans="2:10" ht="15" customHeight="1">
      <c r="B21" s="11"/>
      <c r="C21" s="10"/>
      <c r="D21" s="10"/>
      <c r="E21" s="10"/>
      <c r="F21" s="20" t="s">
        <v>230</v>
      </c>
      <c r="G21" s="48">
        <v>834263668</v>
      </c>
      <c r="H21" s="49"/>
      <c r="I21" s="48">
        <v>0</v>
      </c>
      <c r="J21" s="49"/>
    </row>
    <row r="22" spans="2:10" ht="15" customHeight="1">
      <c r="B22" s="11"/>
      <c r="C22" s="10"/>
      <c r="D22" s="10"/>
      <c r="E22" s="10"/>
      <c r="F22" s="20" t="s">
        <v>231</v>
      </c>
      <c r="G22" s="48">
        <v>502700944</v>
      </c>
      <c r="H22" s="49"/>
      <c r="I22" s="48">
        <v>0</v>
      </c>
      <c r="J22" s="49"/>
    </row>
    <row r="23" spans="2:10" ht="15" customHeight="1">
      <c r="B23" s="11"/>
      <c r="C23" s="10"/>
      <c r="D23" s="10"/>
      <c r="E23" s="10"/>
      <c r="F23" s="20" t="s">
        <v>232</v>
      </c>
      <c r="G23" s="48">
        <v>544542236</v>
      </c>
      <c r="H23" s="49"/>
      <c r="I23" s="48">
        <v>0</v>
      </c>
      <c r="J23" s="49"/>
    </row>
    <row r="24" spans="2:10" ht="15" customHeight="1">
      <c r="B24" s="11"/>
      <c r="C24" s="10"/>
      <c r="D24" s="10" t="s">
        <v>257</v>
      </c>
      <c r="E24" s="10"/>
      <c r="F24" s="20"/>
      <c r="G24" s="48">
        <v>5500000000</v>
      </c>
      <c r="H24" s="49"/>
      <c r="I24" s="48">
        <v>4400000000</v>
      </c>
      <c r="J24" s="49"/>
    </row>
    <row r="25" spans="2:10" ht="15" customHeight="1">
      <c r="B25" s="11"/>
      <c r="C25" s="10" t="s">
        <v>9</v>
      </c>
      <c r="D25" s="10"/>
      <c r="E25" s="10"/>
      <c r="F25" s="20"/>
      <c r="G25" s="48"/>
      <c r="H25" s="49">
        <f>SUM(G26,G28,G29,G44,G45,G46,G60,G61,G36,G41)</f>
        <v>223466998443</v>
      </c>
      <c r="I25" s="48"/>
      <c r="J25" s="49">
        <f>SUM(I26,I28,I29,I44,I45,I46,I60,I61,I36,I41)</f>
        <v>138805611532</v>
      </c>
    </row>
    <row r="26" spans="2:10" ht="15" customHeight="1">
      <c r="B26" s="11"/>
      <c r="C26" s="10"/>
      <c r="D26" s="10" t="s">
        <v>302</v>
      </c>
      <c r="E26" s="10"/>
      <c r="F26" s="20"/>
      <c r="G26" s="48">
        <f>G27</f>
        <v>1077637142</v>
      </c>
      <c r="H26" s="49"/>
      <c r="I26" s="48">
        <v>44049557490</v>
      </c>
      <c r="J26" s="49"/>
    </row>
    <row r="27" spans="2:10" ht="15" customHeight="1">
      <c r="B27" s="11"/>
      <c r="C27" s="10"/>
      <c r="D27" s="10"/>
      <c r="E27" s="10" t="s">
        <v>10</v>
      </c>
      <c r="F27" s="20"/>
      <c r="G27" s="48">
        <v>1077637142</v>
      </c>
      <c r="H27" s="49"/>
      <c r="I27" s="48">
        <v>44049557490</v>
      </c>
      <c r="J27" s="49"/>
    </row>
    <row r="28" spans="2:10" ht="15" customHeight="1">
      <c r="B28" s="11"/>
      <c r="C28" s="10"/>
      <c r="D28" s="10" t="s">
        <v>303</v>
      </c>
      <c r="E28" s="10"/>
      <c r="F28" s="20"/>
      <c r="G28" s="48">
        <v>57500000000</v>
      </c>
      <c r="H28" s="49"/>
      <c r="I28" s="48"/>
      <c r="J28" s="49"/>
    </row>
    <row r="29" spans="2:10" ht="15" customHeight="1">
      <c r="B29" s="11"/>
      <c r="C29" s="10"/>
      <c r="D29" s="10" t="s">
        <v>304</v>
      </c>
      <c r="E29" s="10"/>
      <c r="F29" s="20"/>
      <c r="G29" s="48">
        <f>SUM(G30,G33)</f>
        <v>55089448944</v>
      </c>
      <c r="H29" s="49"/>
      <c r="I29" s="48">
        <v>46482871809</v>
      </c>
      <c r="J29" s="49"/>
    </row>
    <row r="30" spans="2:10" ht="15" customHeight="1">
      <c r="B30" s="11"/>
      <c r="C30" s="10"/>
      <c r="D30" s="10"/>
      <c r="E30" s="10" t="s">
        <v>12</v>
      </c>
      <c r="F30" s="20"/>
      <c r="G30" s="48">
        <f>SUM(G31:G32)</f>
        <v>0</v>
      </c>
      <c r="H30" s="49"/>
      <c r="I30" s="48">
        <v>5712498443</v>
      </c>
      <c r="J30" s="49"/>
    </row>
    <row r="31" spans="2:10" ht="15" customHeight="1">
      <c r="B31" s="11"/>
      <c r="C31" s="10"/>
      <c r="D31" s="10"/>
      <c r="E31" s="10"/>
      <c r="F31" s="20" t="s">
        <v>108</v>
      </c>
      <c r="G31" s="48">
        <v>0</v>
      </c>
      <c r="H31" s="49"/>
      <c r="I31" s="48">
        <v>3072135269</v>
      </c>
      <c r="J31" s="49"/>
    </row>
    <row r="32" spans="2:10" ht="15" customHeight="1">
      <c r="B32" s="11"/>
      <c r="C32" s="10"/>
      <c r="D32" s="10"/>
      <c r="E32" s="10"/>
      <c r="F32" s="20" t="s">
        <v>109</v>
      </c>
      <c r="G32" s="48">
        <v>0</v>
      </c>
      <c r="H32" s="49"/>
      <c r="I32" s="48">
        <v>2640363174</v>
      </c>
      <c r="J32" s="49"/>
    </row>
    <row r="33" spans="2:10" ht="15" customHeight="1">
      <c r="B33" s="11"/>
      <c r="C33" s="10"/>
      <c r="D33" s="10"/>
      <c r="E33" s="10" t="s">
        <v>13</v>
      </c>
      <c r="F33" s="20"/>
      <c r="G33" s="48">
        <f>SUM(G34:G35)</f>
        <v>55089448944</v>
      </c>
      <c r="H33" s="49"/>
      <c r="I33" s="48">
        <v>40770373366</v>
      </c>
      <c r="J33" s="49"/>
    </row>
    <row r="34" spans="2:10" ht="15" customHeight="1">
      <c r="B34" s="11"/>
      <c r="C34" s="10"/>
      <c r="D34" s="10"/>
      <c r="E34" s="10"/>
      <c r="F34" s="20" t="s">
        <v>14</v>
      </c>
      <c r="G34" s="53">
        <v>32365067995</v>
      </c>
      <c r="H34" s="49"/>
      <c r="I34" s="48">
        <v>24901718499</v>
      </c>
      <c r="J34" s="49"/>
    </row>
    <row r="35" spans="2:10" ht="15" customHeight="1">
      <c r="B35" s="11"/>
      <c r="C35" s="10"/>
      <c r="D35" s="10"/>
      <c r="E35" s="10"/>
      <c r="F35" s="20" t="s">
        <v>15</v>
      </c>
      <c r="G35" s="53">
        <v>22724380949</v>
      </c>
      <c r="H35" s="49"/>
      <c r="I35" s="48">
        <v>15868654867</v>
      </c>
      <c r="J35" s="49"/>
    </row>
    <row r="36" spans="2:10" ht="15" customHeight="1">
      <c r="B36" s="11"/>
      <c r="C36" s="10"/>
      <c r="D36" s="10" t="s">
        <v>305</v>
      </c>
      <c r="E36" s="10"/>
      <c r="F36" s="20"/>
      <c r="G36" s="48">
        <f>SUM(G37,G39)</f>
        <v>53000000000</v>
      </c>
      <c r="H36" s="49"/>
      <c r="I36" s="48">
        <v>0</v>
      </c>
      <c r="J36" s="49"/>
    </row>
    <row r="37" spans="2:10" ht="15" customHeight="1">
      <c r="B37" s="11"/>
      <c r="C37" s="10"/>
      <c r="D37" s="10"/>
      <c r="E37" s="10" t="s">
        <v>128</v>
      </c>
      <c r="F37" s="20"/>
      <c r="G37" s="48">
        <f>SUM(G38)</f>
        <v>10000000000</v>
      </c>
      <c r="H37" s="49"/>
      <c r="I37" s="48">
        <v>0</v>
      </c>
      <c r="J37" s="49"/>
    </row>
    <row r="38" spans="2:10" ht="15" customHeight="1">
      <c r="B38" s="11"/>
      <c r="C38" s="10"/>
      <c r="D38" s="10"/>
      <c r="E38" s="10"/>
      <c r="F38" s="20" t="s">
        <v>129</v>
      </c>
      <c r="G38" s="48">
        <v>10000000000</v>
      </c>
      <c r="H38" s="49"/>
      <c r="I38" s="48"/>
      <c r="J38" s="49"/>
    </row>
    <row r="39" spans="2:10" ht="15" customHeight="1">
      <c r="B39" s="11"/>
      <c r="C39" s="10"/>
      <c r="D39" s="10"/>
      <c r="E39" s="10" t="s">
        <v>180</v>
      </c>
      <c r="F39" s="20"/>
      <c r="G39" s="48">
        <f>SUM(G40)</f>
        <v>43000000000</v>
      </c>
      <c r="H39" s="49"/>
      <c r="I39" s="48">
        <v>0</v>
      </c>
      <c r="J39" s="49"/>
    </row>
    <row r="40" spans="2:10" ht="15" customHeight="1">
      <c r="B40" s="11"/>
      <c r="C40" s="10"/>
      <c r="D40" s="10"/>
      <c r="E40" s="10"/>
      <c r="F40" s="20" t="s">
        <v>181</v>
      </c>
      <c r="G40" s="48">
        <v>43000000000</v>
      </c>
      <c r="H40" s="49"/>
      <c r="I40" s="48">
        <v>0</v>
      </c>
      <c r="J40" s="49"/>
    </row>
    <row r="41" spans="2:10" ht="15" customHeight="1">
      <c r="B41" s="11"/>
      <c r="C41" s="10"/>
      <c r="D41" s="10" t="s">
        <v>306</v>
      </c>
      <c r="E41" s="10"/>
      <c r="F41" s="20"/>
      <c r="G41" s="48">
        <f>SUM(G42:G43)</f>
        <v>3117705830</v>
      </c>
      <c r="H41" s="49"/>
      <c r="I41" s="48"/>
      <c r="J41" s="49"/>
    </row>
    <row r="42" spans="2:10" ht="15" customHeight="1">
      <c r="B42" s="11"/>
      <c r="C42" s="10"/>
      <c r="D42" s="10"/>
      <c r="E42" s="10" t="s">
        <v>233</v>
      </c>
      <c r="F42" s="20"/>
      <c r="G42" s="48">
        <v>2700000000</v>
      </c>
      <c r="H42" s="49"/>
      <c r="I42" s="48"/>
      <c r="J42" s="49"/>
    </row>
    <row r="43" spans="2:10" ht="15" customHeight="1">
      <c r="B43" s="11"/>
      <c r="C43" s="10"/>
      <c r="D43" s="10"/>
      <c r="E43" s="10" t="s">
        <v>13</v>
      </c>
      <c r="F43" s="20"/>
      <c r="G43" s="48">
        <v>417705830</v>
      </c>
      <c r="H43" s="49"/>
      <c r="I43" s="48"/>
      <c r="J43" s="49"/>
    </row>
    <row r="44" spans="2:10" ht="15" customHeight="1">
      <c r="B44" s="11"/>
      <c r="C44" s="10"/>
      <c r="D44" s="10" t="s">
        <v>307</v>
      </c>
      <c r="E44" s="10"/>
      <c r="F44" s="20"/>
      <c r="G44" s="48">
        <v>26100000000</v>
      </c>
      <c r="H44" s="49"/>
      <c r="I44" s="48">
        <v>11600000000</v>
      </c>
      <c r="J44" s="49"/>
    </row>
    <row r="45" spans="2:10" ht="15" customHeight="1">
      <c r="B45" s="11"/>
      <c r="C45" s="10"/>
      <c r="D45" s="10" t="s">
        <v>308</v>
      </c>
      <c r="E45" s="10"/>
      <c r="F45" s="20"/>
      <c r="G45" s="48">
        <v>20500000</v>
      </c>
      <c r="H45" s="49"/>
      <c r="I45" s="48">
        <v>20500000</v>
      </c>
      <c r="J45" s="49"/>
    </row>
    <row r="46" spans="2:10" ht="15" customHeight="1">
      <c r="B46" s="11"/>
      <c r="C46" s="10"/>
      <c r="D46" s="10" t="s">
        <v>309</v>
      </c>
      <c r="E46" s="10"/>
      <c r="F46" s="20"/>
      <c r="G46" s="48">
        <f>SUM(G47:G59)</f>
        <v>21561706527</v>
      </c>
      <c r="H46" s="49"/>
      <c r="I46" s="48">
        <v>30652682233</v>
      </c>
      <c r="J46" s="49"/>
    </row>
    <row r="47" spans="2:10" ht="14.25" customHeight="1">
      <c r="B47" s="11"/>
      <c r="C47" s="10"/>
      <c r="D47" s="10"/>
      <c r="E47" s="10" t="s">
        <v>234</v>
      </c>
      <c r="F47" s="20"/>
      <c r="G47" s="48">
        <v>10077537985</v>
      </c>
      <c r="H47" s="49"/>
      <c r="I47" s="48">
        <v>17687521582</v>
      </c>
      <c r="J47" s="49"/>
    </row>
    <row r="48" spans="2:10" ht="15" customHeight="1">
      <c r="B48" s="11"/>
      <c r="C48" s="10"/>
      <c r="D48" s="10"/>
      <c r="E48" s="10" t="s">
        <v>235</v>
      </c>
      <c r="F48" s="20"/>
      <c r="G48" s="48">
        <v>232637466</v>
      </c>
      <c r="H48" s="49"/>
      <c r="I48" s="48">
        <v>498269178</v>
      </c>
      <c r="J48" s="49"/>
    </row>
    <row r="49" spans="2:10" ht="15" customHeight="1">
      <c r="B49" s="11"/>
      <c r="C49" s="10"/>
      <c r="D49" s="10"/>
      <c r="E49" s="10" t="s">
        <v>313</v>
      </c>
      <c r="F49" s="20"/>
      <c r="G49" s="48">
        <v>369600857</v>
      </c>
      <c r="H49" s="49"/>
      <c r="I49" s="48">
        <v>473792911</v>
      </c>
      <c r="J49" s="49"/>
    </row>
    <row r="50" spans="2:10" ht="15" customHeight="1">
      <c r="B50" s="11"/>
      <c r="C50" s="10"/>
      <c r="D50" s="10"/>
      <c r="E50" s="10" t="s">
        <v>312</v>
      </c>
      <c r="F50" s="20"/>
      <c r="G50" s="48">
        <v>407807697</v>
      </c>
      <c r="H50" s="49"/>
      <c r="I50" s="48">
        <v>272301337</v>
      </c>
      <c r="J50" s="49"/>
    </row>
    <row r="51" spans="2:10" ht="15" customHeight="1">
      <c r="B51" s="11"/>
      <c r="C51" s="10"/>
      <c r="D51" s="10"/>
      <c r="E51" s="10" t="s">
        <v>314</v>
      </c>
      <c r="F51" s="20"/>
      <c r="G51" s="48">
        <v>10362067603</v>
      </c>
      <c r="H51" s="49"/>
      <c r="I51" s="48">
        <v>7895110490</v>
      </c>
      <c r="J51" s="49"/>
    </row>
    <row r="52" spans="2:10" ht="15" customHeight="1">
      <c r="B52" s="11"/>
      <c r="C52" s="10"/>
      <c r="D52" s="10"/>
      <c r="E52" s="43" t="s">
        <v>315</v>
      </c>
      <c r="F52" s="20"/>
      <c r="G52" s="48">
        <v>0</v>
      </c>
      <c r="H52" s="49"/>
      <c r="I52" s="48">
        <v>29248680</v>
      </c>
      <c r="J52" s="49"/>
    </row>
    <row r="53" spans="2:10" ht="15" customHeight="1">
      <c r="B53" s="11"/>
      <c r="C53" s="10"/>
      <c r="D53" s="10"/>
      <c r="E53" s="10" t="s">
        <v>316</v>
      </c>
      <c r="F53" s="20"/>
      <c r="G53" s="48">
        <v>22005013</v>
      </c>
      <c r="H53" s="49"/>
      <c r="I53" s="48">
        <v>261377029</v>
      </c>
      <c r="J53" s="49"/>
    </row>
    <row r="54" spans="2:10" ht="15" customHeight="1">
      <c r="B54" s="11"/>
      <c r="C54" s="10"/>
      <c r="D54" s="10"/>
      <c r="E54" s="10" t="s">
        <v>317</v>
      </c>
      <c r="F54" s="20"/>
      <c r="G54" s="48">
        <v>36181833</v>
      </c>
      <c r="H54" s="49"/>
      <c r="I54" s="48">
        <v>29099611</v>
      </c>
      <c r="J54" s="49"/>
    </row>
    <row r="55" spans="2:10" ht="15" customHeight="1">
      <c r="B55" s="11"/>
      <c r="C55" s="10"/>
      <c r="D55" s="10"/>
      <c r="E55" s="10" t="s">
        <v>318</v>
      </c>
      <c r="F55" s="20"/>
      <c r="G55" s="48">
        <v>4211524</v>
      </c>
      <c r="H55" s="49"/>
      <c r="I55" s="48">
        <v>18979409</v>
      </c>
      <c r="J55" s="49"/>
    </row>
    <row r="56" spans="2:10" ht="15" customHeight="1">
      <c r="B56" s="11"/>
      <c r="C56" s="10"/>
      <c r="D56" s="10"/>
      <c r="E56" s="10" t="s">
        <v>320</v>
      </c>
      <c r="F56" s="20"/>
      <c r="G56" s="48">
        <v>498302</v>
      </c>
      <c r="H56" s="49"/>
      <c r="I56" s="48">
        <v>511638</v>
      </c>
      <c r="J56" s="49"/>
    </row>
    <row r="57" spans="2:10" ht="15" customHeight="1">
      <c r="B57" s="11"/>
      <c r="C57" s="10"/>
      <c r="D57" s="10"/>
      <c r="E57" s="10" t="s">
        <v>321</v>
      </c>
      <c r="F57" s="20"/>
      <c r="G57" s="48">
        <v>241387</v>
      </c>
      <c r="H57" s="49"/>
      <c r="I57" s="48">
        <v>229414</v>
      </c>
      <c r="J57" s="49"/>
    </row>
    <row r="58" spans="2:10" ht="15" customHeight="1">
      <c r="B58" s="11"/>
      <c r="C58" s="10"/>
      <c r="D58" s="10"/>
      <c r="E58" s="10" t="s">
        <v>319</v>
      </c>
      <c r="F58" s="20"/>
      <c r="G58" s="48">
        <v>48793059</v>
      </c>
      <c r="H58" s="49"/>
      <c r="I58" s="48">
        <v>3486240954</v>
      </c>
      <c r="J58" s="49"/>
    </row>
    <row r="59" spans="2:10" ht="15" customHeight="1">
      <c r="B59" s="11"/>
      <c r="C59" s="10"/>
      <c r="D59" s="10"/>
      <c r="E59" s="10" t="s">
        <v>322</v>
      </c>
      <c r="F59" s="20"/>
      <c r="G59" s="48">
        <v>123801</v>
      </c>
      <c r="H59" s="49"/>
      <c r="I59" s="48">
        <v>0</v>
      </c>
      <c r="J59" s="49"/>
    </row>
    <row r="60" spans="2:10" ht="15" customHeight="1">
      <c r="B60" s="11"/>
      <c r="C60" s="10"/>
      <c r="D60" s="10" t="s">
        <v>310</v>
      </c>
      <c r="E60" s="10"/>
      <c r="F60" s="20"/>
      <c r="G60" s="48">
        <v>3000000000</v>
      </c>
      <c r="H60" s="49"/>
      <c r="I60" s="48">
        <v>3000000000</v>
      </c>
      <c r="J60" s="49"/>
    </row>
    <row r="61" spans="2:10" ht="15" customHeight="1">
      <c r="B61" s="11"/>
      <c r="C61" s="10"/>
      <c r="D61" s="10" t="s">
        <v>311</v>
      </c>
      <c r="E61" s="10"/>
      <c r="F61" s="20"/>
      <c r="G61" s="48">
        <v>3000000000</v>
      </c>
      <c r="H61" s="49"/>
      <c r="I61" s="48">
        <v>3000000000</v>
      </c>
      <c r="J61" s="49"/>
    </row>
    <row r="62" spans="2:10" ht="15" customHeight="1">
      <c r="B62" s="11" t="s">
        <v>236</v>
      </c>
      <c r="C62" s="10"/>
      <c r="D62" s="10"/>
      <c r="E62" s="10"/>
      <c r="F62" s="20"/>
      <c r="G62" s="48"/>
      <c r="H62" s="49">
        <f>SUM(H63,H85,H88)</f>
        <v>2955461788202</v>
      </c>
      <c r="I62" s="48"/>
      <c r="J62" s="49">
        <v>1966042896952</v>
      </c>
    </row>
    <row r="63" spans="2:10" ht="15" customHeight="1">
      <c r="B63" s="11"/>
      <c r="C63" s="10" t="s">
        <v>141</v>
      </c>
      <c r="D63" s="10"/>
      <c r="E63" s="10"/>
      <c r="F63" s="20"/>
      <c r="G63" s="48"/>
      <c r="H63" s="49">
        <f>SUM(G64,G67,G68,G69,G70,G71,G72,G73,G74,G75,G84,G78,G81)</f>
        <v>2941954747162</v>
      </c>
      <c r="I63" s="48"/>
      <c r="J63" s="49">
        <v>1961514188952</v>
      </c>
    </row>
    <row r="64" spans="2:10" ht="15" customHeight="1">
      <c r="B64" s="11"/>
      <c r="C64" s="10"/>
      <c r="D64" s="10" t="s">
        <v>16</v>
      </c>
      <c r="E64" s="10"/>
      <c r="F64" s="20"/>
      <c r="G64" s="48">
        <f>SUM(G65:G66)</f>
        <v>211371805958</v>
      </c>
      <c r="H64" s="49"/>
      <c r="I64" s="48">
        <v>57769975383</v>
      </c>
      <c r="J64" s="49"/>
    </row>
    <row r="65" spans="2:10" ht="15" customHeight="1">
      <c r="B65" s="11"/>
      <c r="C65" s="10"/>
      <c r="D65" s="10"/>
      <c r="E65" s="10" t="s">
        <v>136</v>
      </c>
      <c r="F65" s="20"/>
      <c r="G65" s="48">
        <v>194655642578</v>
      </c>
      <c r="H65" s="49"/>
      <c r="I65" s="48">
        <v>56318943029</v>
      </c>
      <c r="J65" s="49"/>
    </row>
    <row r="66" spans="2:10" ht="15" customHeight="1">
      <c r="B66" s="11"/>
      <c r="C66" s="10"/>
      <c r="D66" s="10"/>
      <c r="E66" s="10" t="s">
        <v>142</v>
      </c>
      <c r="F66" s="20"/>
      <c r="G66" s="48">
        <v>16716163380</v>
      </c>
      <c r="H66" s="49"/>
      <c r="I66" s="48">
        <v>1451032354</v>
      </c>
      <c r="J66" s="49"/>
    </row>
    <row r="67" spans="2:10" ht="15" customHeight="1">
      <c r="B67" s="11"/>
      <c r="C67" s="10"/>
      <c r="D67" s="10" t="s">
        <v>130</v>
      </c>
      <c r="E67" s="10"/>
      <c r="F67" s="20"/>
      <c r="G67" s="48">
        <v>24309306202</v>
      </c>
      <c r="H67" s="49"/>
      <c r="I67" s="48">
        <v>9698901284</v>
      </c>
      <c r="J67" s="49"/>
    </row>
    <row r="68" spans="2:10" ht="15" customHeight="1">
      <c r="B68" s="11"/>
      <c r="C68" s="10"/>
      <c r="D68" s="10" t="s">
        <v>182</v>
      </c>
      <c r="E68" s="10"/>
      <c r="F68" s="20"/>
      <c r="G68" s="48">
        <v>5402280092</v>
      </c>
      <c r="H68" s="49"/>
      <c r="I68" s="48">
        <v>8347084182</v>
      </c>
      <c r="J68" s="49"/>
    </row>
    <row r="69" spans="2:10" ht="15" customHeight="1">
      <c r="B69" s="11"/>
      <c r="C69" s="10"/>
      <c r="D69" s="10" t="s">
        <v>131</v>
      </c>
      <c r="E69" s="10"/>
      <c r="F69" s="20"/>
      <c r="G69" s="48">
        <v>247230203941</v>
      </c>
      <c r="H69" s="49"/>
      <c r="I69" s="48">
        <v>403592970998</v>
      </c>
      <c r="J69" s="49"/>
    </row>
    <row r="70" spans="2:10" ht="15" customHeight="1">
      <c r="B70" s="11"/>
      <c r="C70" s="10"/>
      <c r="D70" s="10" t="s">
        <v>132</v>
      </c>
      <c r="E70" s="10"/>
      <c r="F70" s="20"/>
      <c r="G70" s="48">
        <v>556682225526</v>
      </c>
      <c r="H70" s="49"/>
      <c r="I70" s="48">
        <v>360139657483</v>
      </c>
      <c r="J70" s="49"/>
    </row>
    <row r="71" spans="2:10" ht="15" customHeight="1">
      <c r="B71" s="11"/>
      <c r="C71" s="10"/>
      <c r="D71" s="10" t="s">
        <v>133</v>
      </c>
      <c r="E71" s="10"/>
      <c r="F71" s="20"/>
      <c r="G71" s="48">
        <v>943977721916</v>
      </c>
      <c r="H71" s="49"/>
      <c r="I71" s="48">
        <v>351375351221</v>
      </c>
      <c r="J71" s="49"/>
    </row>
    <row r="72" spans="2:10" ht="15" customHeight="1">
      <c r="B72" s="11"/>
      <c r="C72" s="10"/>
      <c r="D72" s="10" t="s">
        <v>183</v>
      </c>
      <c r="E72" s="10"/>
      <c r="F72" s="20"/>
      <c r="G72" s="48">
        <v>0</v>
      </c>
      <c r="H72" s="49"/>
      <c r="I72" s="48">
        <v>9444864392</v>
      </c>
      <c r="J72" s="49"/>
    </row>
    <row r="73" spans="2:10" ht="15" customHeight="1">
      <c r="B73" s="11"/>
      <c r="C73" s="10"/>
      <c r="D73" s="10" t="s">
        <v>134</v>
      </c>
      <c r="E73" s="10"/>
      <c r="F73" s="20"/>
      <c r="G73" s="48">
        <v>103500000000</v>
      </c>
      <c r="H73" s="49"/>
      <c r="I73" s="48">
        <v>19747275998</v>
      </c>
      <c r="J73" s="49"/>
    </row>
    <row r="74" spans="2:10" ht="15" customHeight="1">
      <c r="B74" s="11"/>
      <c r="C74" s="10"/>
      <c r="D74" s="10" t="s">
        <v>135</v>
      </c>
      <c r="E74" s="10"/>
      <c r="F74" s="20"/>
      <c r="G74" s="48">
        <v>414324080675</v>
      </c>
      <c r="H74" s="54"/>
      <c r="I74" s="48">
        <v>363185137855</v>
      </c>
      <c r="J74" s="54"/>
    </row>
    <row r="75" spans="2:10" ht="15" customHeight="1">
      <c r="B75" s="11"/>
      <c r="C75" s="10"/>
      <c r="D75" s="10" t="s">
        <v>184</v>
      </c>
      <c r="E75" s="10"/>
      <c r="F75" s="20"/>
      <c r="G75" s="48">
        <f>SUM(G76:G77)</f>
        <v>17111321541</v>
      </c>
      <c r="H75" s="49"/>
      <c r="I75" s="48">
        <v>16583496368</v>
      </c>
      <c r="J75" s="49"/>
    </row>
    <row r="76" spans="2:10" ht="15" customHeight="1">
      <c r="B76" s="11"/>
      <c r="C76" s="10"/>
      <c r="D76" s="10"/>
      <c r="E76" s="10" t="s">
        <v>185</v>
      </c>
      <c r="F76" s="20"/>
      <c r="G76" s="48">
        <v>942136632</v>
      </c>
      <c r="H76" s="49"/>
      <c r="I76" s="48">
        <v>0</v>
      </c>
      <c r="J76" s="49"/>
    </row>
    <row r="77" spans="2:10" ht="15" customHeight="1">
      <c r="B77" s="11"/>
      <c r="C77" s="10"/>
      <c r="D77" s="10"/>
      <c r="E77" s="10" t="s">
        <v>186</v>
      </c>
      <c r="F77" s="20"/>
      <c r="G77" s="48">
        <v>16169184909</v>
      </c>
      <c r="H77" s="49"/>
      <c r="I77" s="48">
        <v>16583496368</v>
      </c>
      <c r="J77" s="49"/>
    </row>
    <row r="78" spans="2:10" ht="15" customHeight="1">
      <c r="B78" s="11"/>
      <c r="C78" s="10"/>
      <c r="D78" s="10" t="s">
        <v>187</v>
      </c>
      <c r="E78" s="10"/>
      <c r="F78" s="20"/>
      <c r="G78" s="48">
        <f>SUM(G79:G80)</f>
        <v>391603370424</v>
      </c>
      <c r="H78" s="49"/>
      <c r="I78" s="48">
        <v>360768617593</v>
      </c>
      <c r="J78" s="49"/>
    </row>
    <row r="79" spans="2:10" ht="15" customHeight="1">
      <c r="B79" s="11"/>
      <c r="C79" s="10"/>
      <c r="D79" s="10"/>
      <c r="E79" s="10" t="s">
        <v>11</v>
      </c>
      <c r="F79" s="20"/>
      <c r="G79" s="48">
        <v>286278727200</v>
      </c>
      <c r="H79" s="49"/>
      <c r="I79" s="48">
        <v>232717765190</v>
      </c>
      <c r="J79" s="49"/>
    </row>
    <row r="80" spans="2:10" ht="15" customHeight="1">
      <c r="B80" s="11"/>
      <c r="C80" s="10"/>
      <c r="D80" s="10"/>
      <c r="E80" s="10" t="s">
        <v>126</v>
      </c>
      <c r="F80" s="20"/>
      <c r="G80" s="48">
        <v>105324643224</v>
      </c>
      <c r="H80" s="49"/>
      <c r="I80" s="48">
        <v>128050852403</v>
      </c>
      <c r="J80" s="49"/>
    </row>
    <row r="81" spans="2:10" ht="15" customHeight="1">
      <c r="B81" s="11"/>
      <c r="C81" s="10"/>
      <c r="D81" s="10" t="s">
        <v>237</v>
      </c>
      <c r="E81" s="10"/>
      <c r="F81" s="20"/>
      <c r="G81" s="48">
        <f>SUM(G82:G83)</f>
        <v>22403136317</v>
      </c>
      <c r="H81" s="49"/>
      <c r="I81" s="48"/>
      <c r="J81" s="49"/>
    </row>
    <row r="82" spans="2:10" ht="15" customHeight="1">
      <c r="B82" s="11"/>
      <c r="C82" s="10"/>
      <c r="D82" s="10"/>
      <c r="E82" s="10" t="s">
        <v>238</v>
      </c>
      <c r="F82" s="20"/>
      <c r="G82" s="48">
        <v>7701210605</v>
      </c>
      <c r="H82" s="49"/>
      <c r="I82" s="48"/>
      <c r="J82" s="49"/>
    </row>
    <row r="83" spans="2:10" ht="15" customHeight="1">
      <c r="B83" s="11"/>
      <c r="C83" s="10"/>
      <c r="D83" s="10"/>
      <c r="E83" s="10" t="s">
        <v>239</v>
      </c>
      <c r="F83" s="20"/>
      <c r="G83" s="48">
        <v>14701925712</v>
      </c>
      <c r="H83" s="49"/>
      <c r="I83" s="48"/>
      <c r="J83" s="49"/>
    </row>
    <row r="84" spans="2:10" ht="15" customHeight="1">
      <c r="B84" s="11"/>
      <c r="C84" s="10"/>
      <c r="D84" s="10" t="s">
        <v>240</v>
      </c>
      <c r="E84" s="10"/>
      <c r="F84" s="20"/>
      <c r="G84" s="48">
        <v>4039294570</v>
      </c>
      <c r="H84" s="49"/>
      <c r="I84" s="48">
        <v>860856195</v>
      </c>
      <c r="J84" s="49"/>
    </row>
    <row r="85" spans="2:10" ht="15" customHeight="1">
      <c r="B85" s="11"/>
      <c r="C85" s="10" t="s">
        <v>175</v>
      </c>
      <c r="D85" s="10"/>
      <c r="E85" s="10"/>
      <c r="F85" s="20"/>
      <c r="G85" s="48"/>
      <c r="H85" s="49">
        <f>SUM(G86:G87)</f>
        <v>10963742800</v>
      </c>
      <c r="I85" s="48"/>
      <c r="J85" s="49">
        <v>3573247400</v>
      </c>
    </row>
    <row r="86" spans="2:10" ht="15" customHeight="1">
      <c r="B86" s="11"/>
      <c r="C86" s="10"/>
      <c r="D86" s="10" t="s">
        <v>137</v>
      </c>
      <c r="E86" s="10"/>
      <c r="F86" s="20"/>
      <c r="G86" s="48">
        <v>10963742800</v>
      </c>
      <c r="H86" s="49"/>
      <c r="I86" s="48">
        <v>3546922400</v>
      </c>
      <c r="J86" s="49"/>
    </row>
    <row r="87" spans="2:10" ht="15" customHeight="1">
      <c r="B87" s="11"/>
      <c r="C87" s="10"/>
      <c r="D87" s="10" t="s">
        <v>188</v>
      </c>
      <c r="E87" s="10"/>
      <c r="F87" s="20"/>
      <c r="G87" s="48">
        <v>0</v>
      </c>
      <c r="H87" s="49"/>
      <c r="I87" s="48">
        <v>26325000</v>
      </c>
      <c r="J87" s="49"/>
    </row>
    <row r="88" spans="2:10" ht="15" customHeight="1">
      <c r="B88" s="11"/>
      <c r="C88" s="10" t="s">
        <v>189</v>
      </c>
      <c r="D88" s="10"/>
      <c r="E88" s="10"/>
      <c r="F88" s="20"/>
      <c r="G88" s="48"/>
      <c r="H88" s="49">
        <f>SUM(G89,G92)</f>
        <v>2543298240</v>
      </c>
      <c r="I88" s="48"/>
      <c r="J88" s="49">
        <v>955460600</v>
      </c>
    </row>
    <row r="89" spans="2:10" ht="15" customHeight="1">
      <c r="B89" s="11"/>
      <c r="C89" s="10"/>
      <c r="D89" s="10" t="s">
        <v>190</v>
      </c>
      <c r="E89" s="10"/>
      <c r="F89" s="20"/>
      <c r="G89" s="48">
        <f>+G90</f>
        <v>2039771000</v>
      </c>
      <c r="H89" s="55"/>
      <c r="I89" s="48">
        <v>919640600</v>
      </c>
      <c r="J89" s="56"/>
    </row>
    <row r="90" spans="2:10" ht="15" customHeight="1">
      <c r="B90" s="11"/>
      <c r="C90" s="10"/>
      <c r="D90" s="10"/>
      <c r="E90" s="10" t="s">
        <v>278</v>
      </c>
      <c r="F90" s="20"/>
      <c r="G90" s="48">
        <f>+G91</f>
        <v>2039771000</v>
      </c>
      <c r="H90" s="55"/>
      <c r="I90" s="48">
        <v>919640600</v>
      </c>
      <c r="J90" s="56"/>
    </row>
    <row r="91" spans="2:10" ht="15" customHeight="1">
      <c r="B91" s="11"/>
      <c r="C91" s="10"/>
      <c r="D91" s="10"/>
      <c r="E91" s="10"/>
      <c r="F91" s="20" t="s">
        <v>191</v>
      </c>
      <c r="G91" s="48">
        <v>2039771000</v>
      </c>
      <c r="H91" s="55"/>
      <c r="I91" s="48">
        <v>919640600</v>
      </c>
      <c r="J91" s="56"/>
    </row>
    <row r="92" spans="2:10" ht="15" customHeight="1">
      <c r="B92" s="11"/>
      <c r="C92" s="10"/>
      <c r="D92" s="10" t="s">
        <v>173</v>
      </c>
      <c r="E92" s="10"/>
      <c r="F92" s="20"/>
      <c r="G92" s="48">
        <f>SUM(G93,G95,G97)</f>
        <v>503527240</v>
      </c>
      <c r="H92" s="55"/>
      <c r="I92" s="48">
        <v>35820000</v>
      </c>
      <c r="J92" s="56"/>
    </row>
    <row r="93" spans="2:10" ht="15" customHeight="1">
      <c r="B93" s="11"/>
      <c r="C93" s="10"/>
      <c r="D93" s="10"/>
      <c r="E93" s="10" t="s">
        <v>279</v>
      </c>
      <c r="F93" s="20"/>
      <c r="G93" s="48">
        <f>SUM(G94:G94)</f>
        <v>37272000</v>
      </c>
      <c r="H93" s="55"/>
      <c r="I93" s="48">
        <v>0</v>
      </c>
      <c r="J93" s="56"/>
    </row>
    <row r="94" spans="2:10" ht="15" customHeight="1">
      <c r="B94" s="11"/>
      <c r="C94" s="10"/>
      <c r="D94" s="10"/>
      <c r="E94" s="10"/>
      <c r="F94" s="20" t="s">
        <v>323</v>
      </c>
      <c r="G94" s="48">
        <v>37272000</v>
      </c>
      <c r="H94" s="55"/>
      <c r="I94" s="48">
        <v>0</v>
      </c>
      <c r="J94" s="56"/>
    </row>
    <row r="95" spans="2:10" ht="15" customHeight="1">
      <c r="B95" s="11"/>
      <c r="C95" s="10"/>
      <c r="D95" s="10"/>
      <c r="E95" s="10" t="s">
        <v>280</v>
      </c>
      <c r="F95" s="20"/>
      <c r="G95" s="48">
        <f>SUM(G96:G96)</f>
        <v>105000000</v>
      </c>
      <c r="H95" s="55"/>
      <c r="I95" s="48">
        <v>35820000</v>
      </c>
      <c r="J95" s="56"/>
    </row>
    <row r="96" spans="2:10" ht="15" customHeight="1">
      <c r="B96" s="11"/>
      <c r="C96" s="10"/>
      <c r="D96" s="10"/>
      <c r="E96" s="10"/>
      <c r="F96" s="20" t="s">
        <v>324</v>
      </c>
      <c r="G96" s="48">
        <v>105000000</v>
      </c>
      <c r="H96" s="55"/>
      <c r="I96" s="48">
        <v>35820000</v>
      </c>
      <c r="J96" s="56"/>
    </row>
    <row r="97" spans="2:10" ht="15" customHeight="1">
      <c r="B97" s="11"/>
      <c r="C97" s="10"/>
      <c r="D97" s="10"/>
      <c r="E97" s="10" t="s">
        <v>241</v>
      </c>
      <c r="F97" s="20"/>
      <c r="G97" s="48">
        <f>SUM(G98)</f>
        <v>361255240</v>
      </c>
      <c r="H97" s="55"/>
      <c r="I97" s="48"/>
      <c r="J97" s="56"/>
    </row>
    <row r="98" spans="2:10" ht="15" customHeight="1">
      <c r="B98" s="11"/>
      <c r="C98" s="10"/>
      <c r="D98" s="10"/>
      <c r="E98" s="10"/>
      <c r="F98" s="20" t="s">
        <v>242</v>
      </c>
      <c r="G98" s="48">
        <v>361255240</v>
      </c>
      <c r="H98" s="55"/>
      <c r="I98" s="48"/>
      <c r="J98" s="56"/>
    </row>
    <row r="99" spans="2:10" ht="15" customHeight="1">
      <c r="B99" s="11" t="s">
        <v>281</v>
      </c>
      <c r="C99" s="10"/>
      <c r="D99" s="10"/>
      <c r="E99" s="10"/>
      <c r="F99" s="20"/>
      <c r="G99" s="48"/>
      <c r="H99" s="49">
        <f>SUM(G100)</f>
        <v>1200000000</v>
      </c>
      <c r="I99" s="48"/>
      <c r="J99" s="49">
        <v>1200000000</v>
      </c>
    </row>
    <row r="100" spans="2:10" ht="15" customHeight="1">
      <c r="B100" s="11"/>
      <c r="C100" s="10" t="s">
        <v>174</v>
      </c>
      <c r="D100" s="10"/>
      <c r="E100" s="10"/>
      <c r="F100" s="20"/>
      <c r="G100" s="48">
        <v>1200000000</v>
      </c>
      <c r="H100" s="49"/>
      <c r="I100" s="48">
        <v>1200000000</v>
      </c>
      <c r="J100" s="49"/>
    </row>
    <row r="101" spans="2:10" ht="15" customHeight="1">
      <c r="B101" s="11" t="s">
        <v>282</v>
      </c>
      <c r="C101" s="10"/>
      <c r="D101" s="10"/>
      <c r="E101" s="10"/>
      <c r="F101" s="20"/>
      <c r="G101" s="48"/>
      <c r="H101" s="49">
        <f>SUM(G102:G102)</f>
        <v>12196721240</v>
      </c>
      <c r="I101" s="48"/>
      <c r="J101" s="49">
        <v>7507904369</v>
      </c>
    </row>
    <row r="102" spans="2:10" ht="15" customHeight="1">
      <c r="B102" s="11"/>
      <c r="C102" s="10" t="s">
        <v>174</v>
      </c>
      <c r="D102" s="10"/>
      <c r="E102" s="10"/>
      <c r="F102" s="20"/>
      <c r="G102" s="48">
        <v>12196721240</v>
      </c>
      <c r="H102" s="49"/>
      <c r="I102" s="48">
        <v>7507904369</v>
      </c>
      <c r="J102" s="49"/>
    </row>
    <row r="103" spans="2:10" ht="15" customHeight="1">
      <c r="B103" s="11" t="s">
        <v>283</v>
      </c>
      <c r="C103" s="10"/>
      <c r="D103" s="10"/>
      <c r="E103" s="10"/>
      <c r="F103" s="20"/>
      <c r="G103" s="48"/>
      <c r="H103" s="49">
        <f>SUM(H104,H111,H112,H118,H119,H121,H120)</f>
        <v>633262204248</v>
      </c>
      <c r="I103" s="48"/>
      <c r="J103" s="49">
        <f>SUM(J104,J111,J112,J118,J119,J121,J120)</f>
        <v>562353664248</v>
      </c>
    </row>
    <row r="104" spans="2:10" ht="15" customHeight="1">
      <c r="B104" s="11"/>
      <c r="C104" s="10" t="s">
        <v>325</v>
      </c>
      <c r="D104" s="10"/>
      <c r="E104" s="10"/>
      <c r="F104" s="20"/>
      <c r="G104" s="48"/>
      <c r="H104" s="49">
        <f>SUM(G105,G108)</f>
        <v>398080920044</v>
      </c>
      <c r="I104" s="48"/>
      <c r="J104" s="49">
        <v>270860362745</v>
      </c>
    </row>
    <row r="105" spans="2:10" ht="15" customHeight="1">
      <c r="B105" s="11"/>
      <c r="C105" s="10"/>
      <c r="D105" s="10" t="s">
        <v>17</v>
      </c>
      <c r="E105" s="10"/>
      <c r="F105" s="20"/>
      <c r="G105" s="48">
        <f>SUM(G106:G107)</f>
        <v>197963264276</v>
      </c>
      <c r="H105" s="49"/>
      <c r="I105" s="48">
        <v>172753928926</v>
      </c>
      <c r="J105" s="49"/>
    </row>
    <row r="106" spans="2:10" ht="15" customHeight="1">
      <c r="B106" s="11"/>
      <c r="C106" s="10"/>
      <c r="D106" s="10"/>
      <c r="E106" s="10" t="s">
        <v>18</v>
      </c>
      <c r="F106" s="20"/>
      <c r="G106" s="48">
        <v>72482837859</v>
      </c>
      <c r="H106" s="49"/>
      <c r="I106" s="48">
        <v>109428362271</v>
      </c>
      <c r="J106" s="49"/>
    </row>
    <row r="107" spans="2:10" ht="15" customHeight="1">
      <c r="B107" s="11"/>
      <c r="C107" s="10"/>
      <c r="D107" s="10"/>
      <c r="E107" s="10" t="s">
        <v>19</v>
      </c>
      <c r="F107" s="20"/>
      <c r="G107" s="48">
        <v>125480426417</v>
      </c>
      <c r="H107" s="49"/>
      <c r="I107" s="48">
        <v>63325566655</v>
      </c>
      <c r="J107" s="49"/>
    </row>
    <row r="108" spans="2:10" ht="15" customHeight="1">
      <c r="B108" s="11"/>
      <c r="C108" s="10"/>
      <c r="D108" s="10" t="s">
        <v>20</v>
      </c>
      <c r="E108" s="10"/>
      <c r="F108" s="20"/>
      <c r="G108" s="48">
        <f>SUM(G109:G110)</f>
        <v>200117655768</v>
      </c>
      <c r="H108" s="49"/>
      <c r="I108" s="48">
        <v>98106433819</v>
      </c>
      <c r="J108" s="49"/>
    </row>
    <row r="109" spans="2:10" ht="15" customHeight="1">
      <c r="B109" s="11"/>
      <c r="C109" s="10"/>
      <c r="D109" s="10"/>
      <c r="E109" s="10" t="s">
        <v>21</v>
      </c>
      <c r="F109" s="20"/>
      <c r="G109" s="48">
        <v>194409975768</v>
      </c>
      <c r="H109" s="49"/>
      <c r="I109" s="48">
        <v>95430223819</v>
      </c>
      <c r="J109" s="49"/>
    </row>
    <row r="110" spans="2:10" ht="15" customHeight="1">
      <c r="B110" s="11"/>
      <c r="C110" s="10"/>
      <c r="D110" s="10"/>
      <c r="E110" s="10" t="s">
        <v>22</v>
      </c>
      <c r="F110" s="20"/>
      <c r="G110" s="48">
        <v>5707680000</v>
      </c>
      <c r="H110" s="49"/>
      <c r="I110" s="48">
        <v>2676210000</v>
      </c>
      <c r="J110" s="49"/>
    </row>
    <row r="111" spans="2:10" ht="15" customHeight="1">
      <c r="B111" s="11"/>
      <c r="C111" s="10" t="s">
        <v>326</v>
      </c>
      <c r="D111" s="10"/>
      <c r="E111" s="10"/>
      <c r="F111" s="20"/>
      <c r="G111" s="48"/>
      <c r="H111" s="49">
        <v>109400000000</v>
      </c>
      <c r="I111" s="48"/>
      <c r="J111" s="49">
        <v>190000000000</v>
      </c>
    </row>
    <row r="112" spans="2:10" ht="15" customHeight="1">
      <c r="B112" s="11"/>
      <c r="C112" s="10" t="s">
        <v>327</v>
      </c>
      <c r="D112" s="10"/>
      <c r="E112" s="10"/>
      <c r="F112" s="20"/>
      <c r="G112" s="48"/>
      <c r="H112" s="49">
        <f>SUM(G113,G117)</f>
        <v>7226379655</v>
      </c>
      <c r="I112" s="48"/>
      <c r="J112" s="49">
        <f>SUM(I113,I117)</f>
        <v>290613163</v>
      </c>
    </row>
    <row r="113" spans="2:10" ht="15" customHeight="1">
      <c r="B113" s="11"/>
      <c r="C113" s="10"/>
      <c r="D113" s="10" t="s">
        <v>23</v>
      </c>
      <c r="E113" s="10"/>
      <c r="F113" s="20"/>
      <c r="G113" s="48">
        <f>SUM(G114:G116)</f>
        <v>7066367554</v>
      </c>
      <c r="H113" s="49"/>
      <c r="I113" s="48">
        <v>130583328</v>
      </c>
      <c r="J113" s="49"/>
    </row>
    <row r="114" spans="2:10" ht="15" customHeight="1">
      <c r="B114" s="11"/>
      <c r="C114" s="10"/>
      <c r="D114" s="10"/>
      <c r="E114" s="10" t="s">
        <v>243</v>
      </c>
      <c r="F114" s="20"/>
      <c r="G114" s="48">
        <v>6964034230</v>
      </c>
      <c r="H114" s="49"/>
      <c r="I114" s="48">
        <v>0</v>
      </c>
      <c r="J114" s="49"/>
    </row>
    <row r="115" spans="2:10" ht="15" customHeight="1">
      <c r="B115" s="11"/>
      <c r="C115" s="10"/>
      <c r="D115" s="10"/>
      <c r="E115" s="10" t="s">
        <v>244</v>
      </c>
      <c r="F115" s="20"/>
      <c r="G115" s="48">
        <v>47750000</v>
      </c>
      <c r="H115" s="49"/>
      <c r="I115" s="48">
        <v>62250000</v>
      </c>
      <c r="J115" s="49"/>
    </row>
    <row r="116" spans="2:10" ht="15" customHeight="1">
      <c r="B116" s="11"/>
      <c r="C116" s="10"/>
      <c r="D116" s="10"/>
      <c r="E116" s="10" t="s">
        <v>245</v>
      </c>
      <c r="F116" s="20"/>
      <c r="G116" s="48">
        <v>54583324</v>
      </c>
      <c r="H116" s="49"/>
      <c r="I116" s="48">
        <v>68333328</v>
      </c>
      <c r="J116" s="49"/>
    </row>
    <row r="117" spans="2:10" ht="15" customHeight="1">
      <c r="B117" s="11"/>
      <c r="C117" s="10"/>
      <c r="D117" s="10" t="s">
        <v>24</v>
      </c>
      <c r="E117" s="10"/>
      <c r="F117" s="20"/>
      <c r="G117" s="48">
        <v>160012101</v>
      </c>
      <c r="H117" s="49"/>
      <c r="I117" s="48">
        <f>29835+160000000</f>
        <v>160029835</v>
      </c>
      <c r="J117" s="49"/>
    </row>
    <row r="118" spans="2:10" ht="15" customHeight="1">
      <c r="B118" s="11"/>
      <c r="C118" s="10" t="s">
        <v>330</v>
      </c>
      <c r="D118" s="10"/>
      <c r="E118" s="10"/>
      <c r="F118" s="20"/>
      <c r="G118" s="48"/>
      <c r="H118" s="49">
        <v>15704785482</v>
      </c>
      <c r="I118" s="48"/>
      <c r="J118" s="49">
        <v>15704785482</v>
      </c>
    </row>
    <row r="119" spans="2:10" ht="15" customHeight="1">
      <c r="B119" s="11"/>
      <c r="C119" s="10" t="s">
        <v>331</v>
      </c>
      <c r="D119" s="10"/>
      <c r="E119" s="10"/>
      <c r="F119" s="20"/>
      <c r="G119" s="48"/>
      <c r="H119" s="49">
        <v>127641596542</v>
      </c>
      <c r="I119" s="48"/>
      <c r="J119" s="49">
        <v>103684000000</v>
      </c>
    </row>
    <row r="120" spans="2:10" ht="15" customHeight="1">
      <c r="B120" s="11"/>
      <c r="C120" s="10"/>
      <c r="D120" s="10" t="s">
        <v>192</v>
      </c>
      <c r="F120" s="20"/>
      <c r="G120" s="48"/>
      <c r="H120" s="49">
        <v>-7149026631</v>
      </c>
      <c r="I120" s="48"/>
      <c r="J120" s="49">
        <v>-2334533846</v>
      </c>
    </row>
    <row r="121" spans="2:10" ht="15" customHeight="1">
      <c r="B121" s="11"/>
      <c r="C121" s="10" t="s">
        <v>332</v>
      </c>
      <c r="D121" s="10"/>
      <c r="E121" s="10"/>
      <c r="F121" s="20"/>
      <c r="G121" s="48"/>
      <c r="H121" s="49">
        <f>SUM(G122:G124)</f>
        <v>-17642450844</v>
      </c>
      <c r="I121" s="48"/>
      <c r="J121" s="49">
        <v>-15851563296</v>
      </c>
    </row>
    <row r="122" spans="2:10" ht="15" customHeight="1">
      <c r="B122" s="11"/>
      <c r="C122" s="10"/>
      <c r="D122" s="10" t="s">
        <v>138</v>
      </c>
      <c r="E122" s="10"/>
      <c r="F122" s="20"/>
      <c r="G122" s="48">
        <v>-69117818</v>
      </c>
      <c r="H122" s="49"/>
      <c r="I122" s="48">
        <v>-68338105</v>
      </c>
      <c r="J122" s="49"/>
    </row>
    <row r="123" spans="2:10" ht="15" customHeight="1">
      <c r="B123" s="11"/>
      <c r="C123" s="10"/>
      <c r="D123" s="10" t="s">
        <v>328</v>
      </c>
      <c r="E123" s="10"/>
      <c r="F123" s="20"/>
      <c r="G123" s="48">
        <v>-14448142302</v>
      </c>
      <c r="H123" s="49"/>
      <c r="I123" s="48">
        <v>-14448142302</v>
      </c>
      <c r="J123" s="49"/>
    </row>
    <row r="124" spans="2:10" ht="15" customHeight="1">
      <c r="B124" s="11"/>
      <c r="C124" s="10"/>
      <c r="D124" s="10" t="s">
        <v>329</v>
      </c>
      <c r="E124" s="10"/>
      <c r="F124" s="20"/>
      <c r="G124" s="48">
        <v>-3125190724</v>
      </c>
      <c r="H124" s="49"/>
      <c r="I124" s="48">
        <v>-1335082889</v>
      </c>
      <c r="J124" s="49"/>
    </row>
    <row r="125" spans="2:10" ht="15" customHeight="1">
      <c r="B125" s="11" t="s">
        <v>284</v>
      </c>
      <c r="C125" s="10"/>
      <c r="D125" s="10"/>
      <c r="E125" s="10"/>
      <c r="F125" s="20"/>
      <c r="G125" s="48"/>
      <c r="H125" s="49">
        <f>SUM(H126,H130)</f>
        <v>5263524128</v>
      </c>
      <c r="I125" s="48"/>
      <c r="J125" s="49">
        <v>3813393735</v>
      </c>
    </row>
    <row r="126" spans="2:10" ht="15" customHeight="1">
      <c r="B126" s="11"/>
      <c r="C126" s="10" t="s">
        <v>25</v>
      </c>
      <c r="D126" s="10"/>
      <c r="E126" s="10"/>
      <c r="F126" s="20"/>
      <c r="G126" s="48"/>
      <c r="H126" s="49">
        <f>SUM(G127:G129)</f>
        <v>32021112956</v>
      </c>
      <c r="I126" s="48"/>
      <c r="J126" s="49">
        <v>26283730956</v>
      </c>
    </row>
    <row r="127" spans="2:10" ht="15" customHeight="1">
      <c r="B127" s="11"/>
      <c r="C127" s="10"/>
      <c r="D127" s="10" t="s">
        <v>26</v>
      </c>
      <c r="E127" s="10"/>
      <c r="F127" s="20"/>
      <c r="G127" s="48">
        <v>1369253360</v>
      </c>
      <c r="H127" s="49"/>
      <c r="I127" s="48">
        <v>1523781179</v>
      </c>
      <c r="J127" s="49"/>
    </row>
    <row r="128" spans="2:10" ht="15" customHeight="1">
      <c r="B128" s="11"/>
      <c r="C128" s="10"/>
      <c r="D128" s="10" t="s">
        <v>27</v>
      </c>
      <c r="E128" s="10"/>
      <c r="F128" s="20"/>
      <c r="G128" s="48">
        <v>25525191165</v>
      </c>
      <c r="H128" s="49"/>
      <c r="I128" s="48">
        <v>24759949777</v>
      </c>
      <c r="J128" s="49"/>
    </row>
    <row r="129" spans="2:10" ht="15" customHeight="1">
      <c r="B129" s="11"/>
      <c r="C129" s="10"/>
      <c r="D129" s="3" t="s">
        <v>246</v>
      </c>
      <c r="E129" s="10"/>
      <c r="F129" s="35"/>
      <c r="G129" s="48">
        <v>5126668431</v>
      </c>
      <c r="H129" s="49"/>
      <c r="I129" s="48">
        <v>0</v>
      </c>
      <c r="J129" s="49"/>
    </row>
    <row r="130" spans="2:10" ht="15" customHeight="1">
      <c r="B130" s="11"/>
      <c r="C130" s="10" t="s">
        <v>193</v>
      </c>
      <c r="D130" s="3"/>
      <c r="E130" s="10"/>
      <c r="F130" s="35"/>
      <c r="G130" s="48"/>
      <c r="H130" s="49">
        <f>SUM(G131:G133)</f>
        <v>-26757588828</v>
      </c>
      <c r="I130" s="48"/>
      <c r="J130" s="49">
        <v>-22470337221</v>
      </c>
    </row>
    <row r="131" spans="2:10" ht="15" customHeight="1">
      <c r="B131" s="11"/>
      <c r="C131" s="10"/>
      <c r="D131" s="10" t="s">
        <v>28</v>
      </c>
      <c r="E131" s="3"/>
      <c r="F131" s="35"/>
      <c r="G131" s="48">
        <v>-710063158</v>
      </c>
      <c r="H131" s="49"/>
      <c r="I131" s="48">
        <v>-525071634</v>
      </c>
      <c r="J131" s="49"/>
    </row>
    <row r="132" spans="2:10" ht="15" customHeight="1">
      <c r="B132" s="11"/>
      <c r="C132" s="10"/>
      <c r="D132" s="10" t="s">
        <v>29</v>
      </c>
      <c r="E132" s="3"/>
      <c r="F132" s="35"/>
      <c r="G132" s="48">
        <v>-22927205810</v>
      </c>
      <c r="H132" s="49"/>
      <c r="I132" s="48">
        <v>-21945265587</v>
      </c>
      <c r="J132" s="49"/>
    </row>
    <row r="133" spans="2:10" ht="15" customHeight="1">
      <c r="B133" s="11"/>
      <c r="C133" s="10"/>
      <c r="D133" s="10" t="s">
        <v>247</v>
      </c>
      <c r="E133" s="3"/>
      <c r="F133" s="35"/>
      <c r="G133" s="48">
        <v>-3120319860</v>
      </c>
      <c r="H133" s="49"/>
      <c r="I133" s="48">
        <v>0</v>
      </c>
      <c r="J133" s="49"/>
    </row>
    <row r="134" spans="2:10" ht="15" customHeight="1">
      <c r="B134" s="11" t="s">
        <v>285</v>
      </c>
      <c r="C134" s="10"/>
      <c r="D134" s="10"/>
      <c r="E134" s="10"/>
      <c r="F134" s="20"/>
      <c r="G134" s="48"/>
      <c r="H134" s="49">
        <f>SUM(H135)</f>
        <v>13216044527</v>
      </c>
      <c r="I134" s="48"/>
      <c r="J134" s="49">
        <v>10306898001</v>
      </c>
    </row>
    <row r="135" spans="2:10" ht="15" customHeight="1">
      <c r="B135" s="11"/>
      <c r="C135" s="10" t="s">
        <v>30</v>
      </c>
      <c r="D135" s="10"/>
      <c r="E135" s="10"/>
      <c r="F135" s="20"/>
      <c r="G135" s="48"/>
      <c r="H135" s="49">
        <f>SUM(G136:G140)</f>
        <v>13216044527</v>
      </c>
      <c r="I135" s="48"/>
      <c r="J135" s="49">
        <v>10306898001</v>
      </c>
    </row>
    <row r="136" spans="2:10" ht="15" customHeight="1">
      <c r="B136" s="11"/>
      <c r="C136" s="10"/>
      <c r="D136" s="10" t="s">
        <v>31</v>
      </c>
      <c r="E136" s="10"/>
      <c r="F136" s="20"/>
      <c r="G136" s="48">
        <v>2564257790</v>
      </c>
      <c r="H136" s="49"/>
      <c r="I136" s="48">
        <v>1946337790</v>
      </c>
      <c r="J136" s="49"/>
    </row>
    <row r="137" spans="2:10" ht="15" customHeight="1">
      <c r="B137" s="11"/>
      <c r="C137" s="10"/>
      <c r="D137" s="10" t="s">
        <v>32</v>
      </c>
      <c r="E137" s="10"/>
      <c r="F137" s="20"/>
      <c r="G137" s="48">
        <v>442798220</v>
      </c>
      <c r="H137" s="49"/>
      <c r="I137" s="48">
        <v>418798220</v>
      </c>
      <c r="J137" s="49"/>
    </row>
    <row r="138" spans="2:10" ht="15" customHeight="1">
      <c r="B138" s="11"/>
      <c r="C138" s="10"/>
      <c r="D138" s="10" t="s">
        <v>33</v>
      </c>
      <c r="E138" s="10"/>
      <c r="F138" s="20"/>
      <c r="G138" s="48">
        <v>6552556225</v>
      </c>
      <c r="H138" s="49"/>
      <c r="I138" s="48">
        <v>4285329699</v>
      </c>
      <c r="J138" s="49"/>
    </row>
    <row r="139" spans="2:10" ht="15" customHeight="1">
      <c r="B139" s="11"/>
      <c r="C139" s="10"/>
      <c r="D139" s="10" t="s">
        <v>34</v>
      </c>
      <c r="E139" s="10"/>
      <c r="F139" s="20"/>
      <c r="G139" s="48">
        <v>11718000</v>
      </c>
      <c r="H139" s="49"/>
      <c r="I139" s="48">
        <v>11718000</v>
      </c>
      <c r="J139" s="49"/>
    </row>
    <row r="140" spans="2:10" ht="15" customHeight="1">
      <c r="B140" s="11"/>
      <c r="C140" s="10"/>
      <c r="D140" s="10" t="s">
        <v>35</v>
      </c>
      <c r="E140" s="10"/>
      <c r="F140" s="20"/>
      <c r="G140" s="48">
        <v>3644714292</v>
      </c>
      <c r="H140" s="49"/>
      <c r="I140" s="48">
        <v>3644714292</v>
      </c>
      <c r="J140" s="49"/>
    </row>
    <row r="141" spans="2:10" ht="15" customHeight="1">
      <c r="B141" s="11" t="s">
        <v>286</v>
      </c>
      <c r="C141" s="10"/>
      <c r="D141" s="10"/>
      <c r="E141" s="10"/>
      <c r="F141" s="20"/>
      <c r="G141" s="48"/>
      <c r="H141" s="49">
        <f>SUM(H142,H159,H174,H176,H179,H182)</f>
        <v>665425284020</v>
      </c>
      <c r="I141" s="48"/>
      <c r="J141" s="49">
        <v>466082863612</v>
      </c>
    </row>
    <row r="142" spans="2:10" ht="15" customHeight="1">
      <c r="B142" s="11"/>
      <c r="C142" s="10" t="s">
        <v>36</v>
      </c>
      <c r="D142" s="10"/>
      <c r="E142" s="10"/>
      <c r="F142" s="20"/>
      <c r="G142" s="48"/>
      <c r="H142" s="49">
        <f>SUM(G143,G148,G153,G156,G157)</f>
        <v>652735041531</v>
      </c>
      <c r="I142" s="48"/>
      <c r="J142" s="49">
        <v>457746320864</v>
      </c>
    </row>
    <row r="143" spans="2:10" ht="15" customHeight="1">
      <c r="B143" s="11"/>
      <c r="C143" s="10"/>
      <c r="D143" s="10" t="s">
        <v>37</v>
      </c>
      <c r="E143" s="10"/>
      <c r="F143" s="20"/>
      <c r="G143" s="48">
        <f>SUM(G144,G145,G147)</f>
        <v>93017120767</v>
      </c>
      <c r="H143" s="49"/>
      <c r="I143" s="48">
        <f>SUM(I144,I145,I147)</f>
        <v>106021865855</v>
      </c>
      <c r="J143" s="49"/>
    </row>
    <row r="144" spans="2:10" ht="15" customHeight="1">
      <c r="B144" s="11"/>
      <c r="C144" s="10"/>
      <c r="D144" s="10"/>
      <c r="E144" s="10" t="s">
        <v>38</v>
      </c>
      <c r="F144" s="20"/>
      <c r="G144" s="48">
        <v>84130415686</v>
      </c>
      <c r="H144" s="49"/>
      <c r="I144" s="48">
        <v>102315693897</v>
      </c>
      <c r="J144" s="49"/>
    </row>
    <row r="145" spans="1:10" ht="15" customHeight="1">
      <c r="B145" s="11"/>
      <c r="C145" s="10"/>
      <c r="D145" s="10"/>
      <c r="E145" s="10" t="s">
        <v>333</v>
      </c>
      <c r="F145" s="20"/>
      <c r="G145" s="48">
        <f>SUM(G146:G146)</f>
        <v>5850201581</v>
      </c>
      <c r="H145" s="49"/>
      <c r="I145" s="48">
        <v>3415413440</v>
      </c>
      <c r="J145" s="49"/>
    </row>
    <row r="146" spans="1:10" ht="15" customHeight="1">
      <c r="B146" s="11"/>
      <c r="C146" s="10"/>
      <c r="D146" s="10"/>
      <c r="E146" s="10"/>
      <c r="F146" s="20" t="s">
        <v>39</v>
      </c>
      <c r="G146" s="48">
        <v>5850201581</v>
      </c>
      <c r="H146" s="49"/>
      <c r="I146" s="48">
        <v>3415413440</v>
      </c>
      <c r="J146" s="49"/>
    </row>
    <row r="147" spans="1:10" ht="15" customHeight="1">
      <c r="B147" s="11"/>
      <c r="C147" s="10"/>
      <c r="D147" s="10"/>
      <c r="E147" s="10" t="s">
        <v>334</v>
      </c>
      <c r="F147" s="20"/>
      <c r="G147" s="48">
        <v>3036503500</v>
      </c>
      <c r="H147" s="49"/>
      <c r="I147" s="48">
        <v>290758518</v>
      </c>
      <c r="J147" s="49"/>
    </row>
    <row r="148" spans="1:10" ht="15" customHeight="1">
      <c r="B148" s="11"/>
      <c r="C148" s="10"/>
      <c r="D148" s="10" t="s">
        <v>40</v>
      </c>
      <c r="E148" s="10"/>
      <c r="F148" s="20"/>
      <c r="G148" s="48">
        <f>SUM(G149:G150)</f>
        <v>5061801749</v>
      </c>
      <c r="H148" s="49"/>
      <c r="I148" s="48">
        <v>2350672437</v>
      </c>
      <c r="J148" s="49"/>
    </row>
    <row r="149" spans="1:10" ht="15" customHeight="1">
      <c r="B149" s="11"/>
      <c r="C149" s="10"/>
      <c r="D149" s="10"/>
      <c r="E149" s="10" t="s">
        <v>38</v>
      </c>
      <c r="F149" s="20"/>
      <c r="G149" s="48">
        <v>5033637834</v>
      </c>
      <c r="H149" s="49"/>
      <c r="I149" s="48">
        <v>2301180217</v>
      </c>
      <c r="J149" s="49"/>
    </row>
    <row r="150" spans="1:10" ht="15" customHeight="1">
      <c r="B150" s="11"/>
      <c r="C150" s="10"/>
      <c r="D150" s="10"/>
      <c r="E150" s="10" t="s">
        <v>41</v>
      </c>
      <c r="F150" s="20"/>
      <c r="G150" s="48">
        <f>SUM(G151:G152)</f>
        <v>28163915</v>
      </c>
      <c r="H150" s="49"/>
      <c r="I150" s="48">
        <v>49492220</v>
      </c>
      <c r="J150" s="49"/>
    </row>
    <row r="151" spans="1:10" ht="15" customHeight="1">
      <c r="B151" s="11"/>
      <c r="C151" s="10"/>
      <c r="D151" s="10"/>
      <c r="E151" s="10"/>
      <c r="F151" s="20" t="s">
        <v>42</v>
      </c>
      <c r="G151" s="48">
        <v>27367853</v>
      </c>
      <c r="H151" s="49"/>
      <c r="I151" s="48">
        <v>46598779</v>
      </c>
      <c r="J151" s="49"/>
    </row>
    <row r="152" spans="1:10" ht="15" customHeight="1">
      <c r="B152" s="11"/>
      <c r="C152" s="10"/>
      <c r="D152" s="10"/>
      <c r="E152" s="10"/>
      <c r="F152" s="20" t="s">
        <v>43</v>
      </c>
      <c r="G152" s="48">
        <v>796062</v>
      </c>
      <c r="H152" s="49"/>
      <c r="I152" s="48">
        <v>2893441</v>
      </c>
      <c r="J152" s="49"/>
    </row>
    <row r="153" spans="1:10" ht="15" customHeight="1">
      <c r="B153" s="11"/>
      <c r="C153" s="10"/>
      <c r="D153" s="10" t="s">
        <v>113</v>
      </c>
      <c r="E153" s="10"/>
      <c r="F153" s="20"/>
      <c r="G153" s="48">
        <f>SUM(G154:G155)</f>
        <v>551681107015</v>
      </c>
      <c r="H153" s="49"/>
      <c r="I153" s="48">
        <v>347867189303</v>
      </c>
      <c r="J153" s="49"/>
    </row>
    <row r="154" spans="1:10" ht="15" customHeight="1">
      <c r="B154" s="11"/>
      <c r="C154" s="10"/>
      <c r="D154" s="10"/>
      <c r="E154" s="10" t="s">
        <v>114</v>
      </c>
      <c r="F154" s="20"/>
      <c r="G154" s="48">
        <v>531480998340</v>
      </c>
      <c r="H154" s="49"/>
      <c r="I154" s="48">
        <v>344035478818</v>
      </c>
      <c r="J154" s="49"/>
    </row>
    <row r="155" spans="1:10" ht="15" customHeight="1">
      <c r="B155" s="11"/>
      <c r="C155" s="10"/>
      <c r="D155" s="10"/>
      <c r="E155" s="10" t="s">
        <v>194</v>
      </c>
      <c r="F155" s="20"/>
      <c r="G155" s="48">
        <v>20200108675</v>
      </c>
      <c r="H155" s="49"/>
      <c r="I155" s="48">
        <v>3831710485</v>
      </c>
      <c r="J155" s="49"/>
    </row>
    <row r="156" spans="1:10" ht="15" customHeight="1">
      <c r="B156" s="11"/>
      <c r="C156" s="10"/>
      <c r="D156" s="10" t="s">
        <v>116</v>
      </c>
      <c r="E156" s="10"/>
      <c r="F156" s="20"/>
      <c r="G156" s="48">
        <v>672307765</v>
      </c>
      <c r="H156" s="49"/>
      <c r="I156" s="48">
        <v>630662197</v>
      </c>
      <c r="J156" s="49"/>
    </row>
    <row r="157" spans="1:10" ht="15" customHeight="1">
      <c r="B157" s="11"/>
      <c r="C157" s="10"/>
      <c r="D157" s="10" t="s">
        <v>115</v>
      </c>
      <c r="E157" s="10"/>
      <c r="F157" s="20"/>
      <c r="G157" s="48">
        <f>SUM(G158:G158)</f>
        <v>2302704235</v>
      </c>
      <c r="H157" s="49"/>
      <c r="I157" s="48">
        <v>875931072</v>
      </c>
      <c r="J157" s="49"/>
    </row>
    <row r="158" spans="1:10" ht="15" customHeight="1">
      <c r="A158" s="28"/>
      <c r="B158" s="11"/>
      <c r="C158" s="10"/>
      <c r="D158" s="10"/>
      <c r="E158" s="10" t="s">
        <v>248</v>
      </c>
      <c r="F158" s="20"/>
      <c r="G158" s="48">
        <v>2302704235</v>
      </c>
      <c r="H158" s="49"/>
      <c r="I158" s="48">
        <v>0</v>
      </c>
      <c r="J158" s="49"/>
    </row>
    <row r="159" spans="1:10" ht="15" customHeight="1">
      <c r="A159" s="28"/>
      <c r="B159" s="11"/>
      <c r="C159" s="10" t="s">
        <v>44</v>
      </c>
      <c r="D159" s="10"/>
      <c r="E159" s="10"/>
      <c r="F159" s="20"/>
      <c r="G159" s="48"/>
      <c r="H159" s="49">
        <f>SUM(G160,G164,G173)</f>
        <v>13044546336</v>
      </c>
      <c r="I159" s="48"/>
      <c r="J159" s="49">
        <v>9628981333</v>
      </c>
    </row>
    <row r="160" spans="1:10" ht="15" customHeight="1">
      <c r="B160" s="11"/>
      <c r="C160" s="10"/>
      <c r="D160" s="10" t="s">
        <v>45</v>
      </c>
      <c r="E160" s="10"/>
      <c r="F160" s="20"/>
      <c r="G160" s="48">
        <f>SUM(G161:G163)</f>
        <v>967726873</v>
      </c>
      <c r="H160" s="49"/>
      <c r="I160" s="48">
        <v>821128465</v>
      </c>
      <c r="J160" s="49"/>
    </row>
    <row r="161" spans="2:10" ht="15" customHeight="1">
      <c r="B161" s="11"/>
      <c r="C161" s="10"/>
      <c r="D161" s="10"/>
      <c r="E161" s="10" t="s">
        <v>46</v>
      </c>
      <c r="F161" s="20"/>
      <c r="G161" s="48">
        <v>778377552</v>
      </c>
      <c r="H161" s="49"/>
      <c r="I161" s="48">
        <v>678031015</v>
      </c>
      <c r="J161" s="49"/>
    </row>
    <row r="162" spans="2:10" ht="15" customHeight="1">
      <c r="B162" s="11"/>
      <c r="C162" s="10"/>
      <c r="D162" s="10"/>
      <c r="E162" s="10" t="s">
        <v>335</v>
      </c>
      <c r="F162" s="20"/>
      <c r="G162" s="48">
        <v>8805060</v>
      </c>
      <c r="H162" s="49"/>
      <c r="I162" s="48">
        <v>15634600</v>
      </c>
      <c r="J162" s="49"/>
    </row>
    <row r="163" spans="2:10" ht="15" customHeight="1">
      <c r="B163" s="11"/>
      <c r="C163" s="10"/>
      <c r="D163" s="10"/>
      <c r="E163" s="10" t="s">
        <v>336</v>
      </c>
      <c r="F163" s="20"/>
      <c r="G163" s="48">
        <v>180544261</v>
      </c>
      <c r="H163" s="49"/>
      <c r="I163" s="48">
        <v>127462850</v>
      </c>
      <c r="J163" s="49"/>
    </row>
    <row r="164" spans="2:10" ht="15" customHeight="1">
      <c r="B164" s="11"/>
      <c r="C164" s="10"/>
      <c r="D164" s="10" t="s">
        <v>47</v>
      </c>
      <c r="E164" s="10"/>
      <c r="F164" s="20"/>
      <c r="G164" s="48">
        <f>SUM(G165:G170)</f>
        <v>5517015035</v>
      </c>
      <c r="H164" s="49"/>
      <c r="I164" s="48">
        <v>4499848310</v>
      </c>
      <c r="J164" s="49"/>
    </row>
    <row r="165" spans="2:10" ht="15" customHeight="1">
      <c r="B165" s="11"/>
      <c r="C165" s="10"/>
      <c r="D165" s="10"/>
      <c r="E165" s="10" t="s">
        <v>48</v>
      </c>
      <c r="F165" s="20"/>
      <c r="G165" s="48">
        <v>1208508678</v>
      </c>
      <c r="H165" s="49"/>
      <c r="I165" s="48">
        <v>1188474428</v>
      </c>
      <c r="J165" s="49"/>
    </row>
    <row r="166" spans="2:10" ht="15" customHeight="1">
      <c r="B166" s="11"/>
      <c r="C166" s="10"/>
      <c r="D166" s="10"/>
      <c r="E166" s="10" t="s">
        <v>49</v>
      </c>
      <c r="F166" s="20"/>
      <c r="G166" s="48">
        <v>3454119302</v>
      </c>
      <c r="H166" s="49"/>
      <c r="I166" s="48">
        <v>2746385494</v>
      </c>
      <c r="J166" s="49"/>
    </row>
    <row r="167" spans="2:10" ht="15" customHeight="1">
      <c r="B167" s="11"/>
      <c r="C167" s="10"/>
      <c r="D167" s="10"/>
      <c r="E167" s="10" t="s">
        <v>195</v>
      </c>
      <c r="F167" s="20"/>
      <c r="G167" s="48">
        <v>0</v>
      </c>
      <c r="H167" s="49"/>
      <c r="I167" s="48">
        <v>3217808</v>
      </c>
      <c r="J167" s="49"/>
    </row>
    <row r="168" spans="2:10" ht="15" customHeight="1">
      <c r="B168" s="11"/>
      <c r="C168" s="10"/>
      <c r="D168" s="10"/>
      <c r="E168" s="10" t="s">
        <v>287</v>
      </c>
      <c r="F168" s="20"/>
      <c r="G168" s="48">
        <v>0</v>
      </c>
      <c r="H168" s="49"/>
      <c r="I168" s="48">
        <v>33281096</v>
      </c>
      <c r="J168" s="49"/>
    </row>
    <row r="169" spans="2:10" ht="15" customHeight="1">
      <c r="B169" s="11"/>
      <c r="C169" s="10"/>
      <c r="D169" s="10"/>
      <c r="E169" s="10" t="s">
        <v>288</v>
      </c>
      <c r="F169" s="20"/>
      <c r="G169" s="48">
        <v>131383832</v>
      </c>
      <c r="H169" s="49"/>
      <c r="I169" s="48">
        <v>12372602</v>
      </c>
      <c r="J169" s="49"/>
    </row>
    <row r="170" spans="2:10" ht="15" customHeight="1">
      <c r="B170" s="11"/>
      <c r="C170" s="10"/>
      <c r="D170" s="10"/>
      <c r="E170" s="10" t="s">
        <v>289</v>
      </c>
      <c r="F170" s="20"/>
      <c r="G170" s="48">
        <f>SUM(G171:G172)</f>
        <v>723003223</v>
      </c>
      <c r="H170" s="49"/>
      <c r="I170" s="48">
        <v>516116882</v>
      </c>
      <c r="J170" s="49"/>
    </row>
    <row r="171" spans="2:10" ht="15" customHeight="1">
      <c r="B171" s="11"/>
      <c r="C171" s="10"/>
      <c r="D171" s="10"/>
      <c r="E171" s="10"/>
      <c r="F171" s="20" t="s">
        <v>50</v>
      </c>
      <c r="G171" s="48">
        <v>720266428</v>
      </c>
      <c r="H171" s="49"/>
      <c r="I171" s="48">
        <v>513940901</v>
      </c>
      <c r="J171" s="49"/>
    </row>
    <row r="172" spans="2:10" ht="15" customHeight="1">
      <c r="B172" s="11"/>
      <c r="C172" s="10"/>
      <c r="D172" s="10"/>
      <c r="E172" s="10"/>
      <c r="F172" s="20" t="s">
        <v>51</v>
      </c>
      <c r="G172" s="48">
        <v>2736795</v>
      </c>
      <c r="H172" s="49"/>
      <c r="I172" s="48">
        <v>2175981</v>
      </c>
      <c r="J172" s="49"/>
    </row>
    <row r="173" spans="2:10" ht="15" customHeight="1">
      <c r="B173" s="11"/>
      <c r="C173" s="10"/>
      <c r="D173" s="10" t="s">
        <v>337</v>
      </c>
      <c r="E173" s="10"/>
      <c r="F173" s="20"/>
      <c r="G173" s="48">
        <v>6559804428</v>
      </c>
      <c r="H173" s="49"/>
      <c r="I173" s="48">
        <v>4308004558</v>
      </c>
      <c r="J173" s="49"/>
    </row>
    <row r="174" spans="2:10" ht="15" customHeight="1">
      <c r="B174" s="11"/>
      <c r="C174" s="10" t="s">
        <v>117</v>
      </c>
      <c r="D174" s="10"/>
      <c r="E174" s="10"/>
      <c r="F174" s="20"/>
      <c r="G174" s="48"/>
      <c r="H174" s="49">
        <f>SUM(G175:G175)</f>
        <v>2710003988</v>
      </c>
      <c r="I174" s="48"/>
      <c r="J174" s="49">
        <v>2372595518</v>
      </c>
    </row>
    <row r="175" spans="2:10" ht="15" customHeight="1">
      <c r="B175" s="11"/>
      <c r="C175" s="10"/>
      <c r="D175" s="10" t="s">
        <v>56</v>
      </c>
      <c r="E175" s="10"/>
      <c r="F175" s="20"/>
      <c r="G175" s="48">
        <v>2710003988</v>
      </c>
      <c r="H175" s="49"/>
      <c r="I175" s="48">
        <v>2372595518</v>
      </c>
      <c r="J175" s="49"/>
    </row>
    <row r="176" spans="2:10" ht="15" customHeight="1">
      <c r="B176" s="11"/>
      <c r="C176" s="10" t="s">
        <v>118</v>
      </c>
      <c r="D176" s="10"/>
      <c r="E176" s="10"/>
      <c r="F176" s="20"/>
      <c r="G176" s="48"/>
      <c r="H176" s="49">
        <f>SUM(G177:G178)</f>
        <v>1235120082</v>
      </c>
      <c r="I176" s="48"/>
      <c r="J176" s="49">
        <v>262619910</v>
      </c>
    </row>
    <row r="177" spans="1:10" ht="15" customHeight="1">
      <c r="B177" s="11"/>
      <c r="C177" s="10"/>
      <c r="D177" s="10" t="s">
        <v>57</v>
      </c>
      <c r="E177" s="10"/>
      <c r="F177" s="20"/>
      <c r="G177" s="48">
        <v>26510000</v>
      </c>
      <c r="H177" s="49"/>
      <c r="I177" s="48">
        <v>262619910</v>
      </c>
      <c r="J177" s="49"/>
    </row>
    <row r="178" spans="1:10" ht="15" customHeight="1">
      <c r="B178" s="11"/>
      <c r="C178" s="10"/>
      <c r="D178" s="10" t="s">
        <v>58</v>
      </c>
      <c r="E178" s="10"/>
      <c r="F178" s="20"/>
      <c r="G178" s="48">
        <v>1208610082</v>
      </c>
      <c r="H178" s="49"/>
      <c r="I178" s="48">
        <v>0</v>
      </c>
      <c r="J178" s="49"/>
    </row>
    <row r="179" spans="1:10" ht="15" customHeight="1">
      <c r="B179" s="11"/>
      <c r="C179" s="10" t="s">
        <v>196</v>
      </c>
      <c r="D179" s="10"/>
      <c r="E179" s="10"/>
      <c r="F179" s="20"/>
      <c r="G179" s="48"/>
      <c r="H179" s="49">
        <f>SUM(G180:G181)</f>
        <v>-4260497608</v>
      </c>
      <c r="I179" s="48"/>
      <c r="J179" s="49">
        <v>-3864202718</v>
      </c>
    </row>
    <row r="180" spans="1:10" ht="15" customHeight="1">
      <c r="B180" s="11"/>
      <c r="C180" s="10"/>
      <c r="D180" s="10" t="s">
        <v>59</v>
      </c>
      <c r="E180" s="10"/>
      <c r="F180" s="20"/>
      <c r="G180" s="48">
        <v>-432556560</v>
      </c>
      <c r="H180" s="49"/>
      <c r="I180" s="48">
        <v>-38682283</v>
      </c>
      <c r="J180" s="49"/>
    </row>
    <row r="181" spans="1:10" ht="15" customHeight="1">
      <c r="B181" s="11"/>
      <c r="C181" s="10"/>
      <c r="D181" s="10" t="s">
        <v>60</v>
      </c>
      <c r="E181" s="10"/>
      <c r="F181" s="20"/>
      <c r="G181" s="48">
        <v>-3827941048</v>
      </c>
      <c r="H181" s="49"/>
      <c r="I181" s="48">
        <v>-3825520435</v>
      </c>
      <c r="J181" s="49"/>
    </row>
    <row r="182" spans="1:10" ht="15" customHeight="1">
      <c r="A182" s="24"/>
      <c r="B182" s="11"/>
      <c r="C182" s="10" t="s">
        <v>119</v>
      </c>
      <c r="D182" s="10"/>
      <c r="E182" s="10"/>
      <c r="F182" s="20"/>
      <c r="G182" s="48"/>
      <c r="H182" s="49">
        <v>-38930309</v>
      </c>
      <c r="I182" s="48"/>
      <c r="J182" s="49">
        <v>-63451295</v>
      </c>
    </row>
    <row r="183" spans="1:10" ht="15" customHeight="1">
      <c r="B183" s="11" t="s">
        <v>290</v>
      </c>
      <c r="C183" s="10"/>
      <c r="D183" s="10"/>
      <c r="E183" s="10"/>
      <c r="F183" s="20"/>
      <c r="G183" s="48"/>
      <c r="H183" s="49">
        <v>8469738637</v>
      </c>
      <c r="I183" s="48"/>
      <c r="J183" s="49">
        <v>6707646802</v>
      </c>
    </row>
    <row r="184" spans="1:10" ht="15" customHeight="1">
      <c r="B184" s="11" t="s">
        <v>291</v>
      </c>
      <c r="C184" s="10"/>
      <c r="D184" s="10"/>
      <c r="E184" s="10"/>
      <c r="F184" s="20"/>
      <c r="G184" s="48"/>
      <c r="H184" s="49">
        <v>0</v>
      </c>
      <c r="I184" s="48"/>
      <c r="J184" s="49">
        <v>0</v>
      </c>
    </row>
    <row r="185" spans="1:10" ht="15" customHeight="1">
      <c r="B185" s="11" t="s">
        <v>292</v>
      </c>
      <c r="C185" s="10"/>
      <c r="D185" s="10"/>
      <c r="E185" s="10"/>
      <c r="F185" s="20"/>
      <c r="G185" s="48"/>
      <c r="H185" s="49">
        <f>SUM(H186,H189,H195,H193)</f>
        <v>11945995610</v>
      </c>
      <c r="I185" s="48"/>
      <c r="J185" s="49">
        <v>6278755320</v>
      </c>
    </row>
    <row r="186" spans="1:10" ht="15" customHeight="1">
      <c r="B186" s="11"/>
      <c r="C186" s="10" t="s">
        <v>120</v>
      </c>
      <c r="D186" s="10"/>
      <c r="E186" s="10"/>
      <c r="F186" s="20"/>
      <c r="G186" s="48"/>
      <c r="H186" s="49">
        <f>SUM(G187:G188)</f>
        <v>6511018340</v>
      </c>
      <c r="I186" s="48"/>
      <c r="J186" s="49">
        <v>3310209695</v>
      </c>
    </row>
    <row r="187" spans="1:10" ht="15" customHeight="1">
      <c r="B187" s="11"/>
      <c r="C187" s="10"/>
      <c r="D187" s="10" t="s">
        <v>52</v>
      </c>
      <c r="E187" s="10"/>
      <c r="F187" s="20"/>
      <c r="G187" s="48">
        <v>5802296761</v>
      </c>
      <c r="H187" s="49"/>
      <c r="I187" s="48">
        <v>1710073551</v>
      </c>
      <c r="J187" s="49"/>
    </row>
    <row r="188" spans="1:10" ht="15" customHeight="1">
      <c r="B188" s="11"/>
      <c r="C188" s="10"/>
      <c r="D188" s="10" t="s">
        <v>53</v>
      </c>
      <c r="E188" s="10"/>
      <c r="F188" s="20"/>
      <c r="G188" s="48">
        <v>708721579</v>
      </c>
      <c r="H188" s="49"/>
      <c r="I188" s="48">
        <v>1600136144</v>
      </c>
      <c r="J188" s="49"/>
    </row>
    <row r="189" spans="1:10" ht="15" customHeight="1">
      <c r="B189" s="11"/>
      <c r="C189" s="10" t="s">
        <v>121</v>
      </c>
      <c r="D189" s="10"/>
      <c r="E189" s="10"/>
      <c r="F189" s="20"/>
      <c r="G189" s="48"/>
      <c r="H189" s="49">
        <f>SUM(G190:G192)</f>
        <v>4763443619</v>
      </c>
      <c r="I189" s="48"/>
      <c r="J189" s="49">
        <v>2742031175</v>
      </c>
    </row>
    <row r="190" spans="1:10" ht="15" customHeight="1">
      <c r="B190" s="11"/>
      <c r="C190" s="10"/>
      <c r="D190" s="10" t="s">
        <v>54</v>
      </c>
      <c r="E190" s="10"/>
      <c r="F190" s="20"/>
      <c r="G190" s="48">
        <v>3296150685</v>
      </c>
      <c r="H190" s="49"/>
      <c r="I190" s="48">
        <v>2137502677</v>
      </c>
      <c r="J190" s="49"/>
    </row>
    <row r="191" spans="1:10" ht="15" customHeight="1">
      <c r="B191" s="11"/>
      <c r="C191" s="10"/>
      <c r="D191" s="10" t="s">
        <v>55</v>
      </c>
      <c r="E191" s="10"/>
      <c r="F191" s="20"/>
      <c r="G191" s="48">
        <v>94254532</v>
      </c>
      <c r="H191" s="49"/>
      <c r="I191" s="48">
        <v>91083588</v>
      </c>
      <c r="J191" s="49"/>
    </row>
    <row r="192" spans="1:10" ht="15" customHeight="1">
      <c r="B192" s="11"/>
      <c r="C192" s="10"/>
      <c r="D192" s="10" t="s">
        <v>338</v>
      </c>
      <c r="E192" s="10"/>
      <c r="F192" s="20"/>
      <c r="G192" s="48">
        <v>1373038402</v>
      </c>
      <c r="H192" s="49"/>
      <c r="I192" s="48">
        <v>513444910</v>
      </c>
      <c r="J192" s="49"/>
    </row>
    <row r="193" spans="1:10" ht="15" customHeight="1">
      <c r="B193" s="11"/>
      <c r="C193" s="10" t="s">
        <v>127</v>
      </c>
      <c r="D193" s="10"/>
      <c r="E193" s="10"/>
      <c r="F193" s="20"/>
      <c r="G193" s="48"/>
      <c r="H193" s="49">
        <f>SUM(G194)</f>
        <v>619033651</v>
      </c>
      <c r="I193" s="48"/>
      <c r="J193" s="49">
        <v>224014450</v>
      </c>
    </row>
    <row r="194" spans="1:10" ht="15" customHeight="1">
      <c r="A194" s="28"/>
      <c r="B194" s="11"/>
      <c r="C194" s="10"/>
      <c r="D194" s="10" t="s">
        <v>258</v>
      </c>
      <c r="E194" s="10"/>
      <c r="F194" s="20"/>
      <c r="G194" s="48">
        <v>619033651</v>
      </c>
      <c r="H194" s="49"/>
      <c r="I194" s="48">
        <v>224014450</v>
      </c>
      <c r="J194" s="49"/>
    </row>
    <row r="195" spans="1:10" ht="15" customHeight="1">
      <c r="B195" s="11"/>
      <c r="C195" s="10" t="s">
        <v>339</v>
      </c>
      <c r="D195" s="10"/>
      <c r="E195" s="10"/>
      <c r="F195" s="20"/>
      <c r="G195" s="48"/>
      <c r="H195" s="49">
        <f>SUM(G196:G197)</f>
        <v>52500000</v>
      </c>
      <c r="I195" s="48"/>
      <c r="J195" s="49">
        <v>2500000</v>
      </c>
    </row>
    <row r="196" spans="1:10" ht="15" customHeight="1">
      <c r="B196" s="11"/>
      <c r="C196" s="10"/>
      <c r="D196" s="10" t="s">
        <v>259</v>
      </c>
      <c r="E196" s="10"/>
      <c r="F196" s="20"/>
      <c r="G196" s="48">
        <v>2000000</v>
      </c>
      <c r="H196" s="49"/>
      <c r="I196" s="48">
        <v>2000000</v>
      </c>
      <c r="J196" s="49"/>
    </row>
    <row r="197" spans="1:10" ht="15" customHeight="1">
      <c r="B197" s="11"/>
      <c r="C197" s="10"/>
      <c r="D197" s="10" t="s">
        <v>260</v>
      </c>
      <c r="E197" s="10"/>
      <c r="F197" s="20"/>
      <c r="G197" s="48">
        <v>50500000</v>
      </c>
      <c r="H197" s="49"/>
      <c r="I197" s="48">
        <v>500000</v>
      </c>
      <c r="J197" s="49"/>
    </row>
    <row r="198" spans="1:10" ht="15" customHeight="1">
      <c r="B198" s="11" t="s">
        <v>61</v>
      </c>
      <c r="C198" s="10"/>
      <c r="D198" s="10"/>
      <c r="E198" s="10"/>
      <c r="F198" s="20"/>
      <c r="G198" s="48"/>
      <c r="H198" s="49">
        <f>SUM(H9,H62,H103,H141,H125,H134,H183,H184,H185,H101,H99)</f>
        <v>4547989737134</v>
      </c>
      <c r="I198" s="48"/>
      <c r="J198" s="49">
        <v>3175868446846</v>
      </c>
    </row>
    <row r="199" spans="1:10" ht="15" customHeight="1">
      <c r="B199" s="11" t="s">
        <v>62</v>
      </c>
      <c r="C199" s="10"/>
      <c r="D199" s="10"/>
      <c r="E199" s="10"/>
      <c r="F199" s="20"/>
      <c r="G199" s="48"/>
      <c r="H199" s="49"/>
      <c r="I199" s="48"/>
      <c r="J199" s="49"/>
    </row>
    <row r="200" spans="1:10" ht="15" customHeight="1">
      <c r="B200" s="11" t="s">
        <v>63</v>
      </c>
      <c r="C200" s="10"/>
      <c r="D200" s="10"/>
      <c r="E200" s="10"/>
      <c r="F200" s="20"/>
      <c r="G200" s="48"/>
      <c r="H200" s="49">
        <f>SUM(H201,H231)</f>
        <v>1012026267147</v>
      </c>
      <c r="I200" s="48"/>
      <c r="J200" s="49">
        <v>812955919679</v>
      </c>
    </row>
    <row r="201" spans="1:10" ht="15" customHeight="1">
      <c r="B201" s="11"/>
      <c r="C201" s="10" t="s">
        <v>64</v>
      </c>
      <c r="D201" s="10"/>
      <c r="E201" s="10"/>
      <c r="F201" s="20"/>
      <c r="G201" s="48"/>
      <c r="H201" s="49">
        <f>SUM(G202,G203,G215,G229,G230)</f>
        <v>533174188360</v>
      </c>
      <c r="I201" s="48"/>
      <c r="J201" s="49">
        <f>SUM(I202,I203,I215,I229,I230)</f>
        <v>508391270639</v>
      </c>
    </row>
    <row r="202" spans="1:10" ht="15" customHeight="1">
      <c r="B202" s="11"/>
      <c r="C202" s="10"/>
      <c r="D202" s="10" t="s">
        <v>261</v>
      </c>
      <c r="E202" s="10"/>
      <c r="F202" s="20"/>
      <c r="G202" s="48">
        <v>312543927943</v>
      </c>
      <c r="H202" s="49"/>
      <c r="I202" s="48">
        <v>259001135924</v>
      </c>
      <c r="J202" s="49"/>
    </row>
    <row r="203" spans="1:10" ht="15" customHeight="1">
      <c r="B203" s="11"/>
      <c r="C203" s="10"/>
      <c r="D203" s="10" t="s">
        <v>262</v>
      </c>
      <c r="E203" s="10"/>
      <c r="F203" s="20"/>
      <c r="G203" s="48">
        <f>SUM(G204:G214)</f>
        <v>22146561282</v>
      </c>
      <c r="H203" s="49"/>
      <c r="I203" s="48">
        <v>30632270152</v>
      </c>
      <c r="J203" s="49"/>
    </row>
    <row r="204" spans="1:10" ht="15" customHeight="1">
      <c r="B204" s="11"/>
      <c r="C204" s="10"/>
      <c r="D204" s="10"/>
      <c r="E204" s="10" t="s">
        <v>197</v>
      </c>
      <c r="F204" s="20"/>
      <c r="G204" s="48">
        <v>10077537985</v>
      </c>
      <c r="H204" s="49"/>
      <c r="I204" s="48">
        <v>17687521582</v>
      </c>
      <c r="J204" s="49"/>
    </row>
    <row r="205" spans="1:10" ht="15" customHeight="1">
      <c r="B205" s="11"/>
      <c r="C205" s="10"/>
      <c r="D205" s="10"/>
      <c r="E205" s="10" t="s">
        <v>198</v>
      </c>
      <c r="F205" s="20"/>
      <c r="G205" s="48">
        <v>232637464</v>
      </c>
      <c r="H205" s="49"/>
      <c r="I205" s="48">
        <v>498269177</v>
      </c>
      <c r="J205" s="49"/>
    </row>
    <row r="206" spans="1:10" ht="15" customHeight="1">
      <c r="B206" s="11"/>
      <c r="C206" s="10"/>
      <c r="D206" s="10"/>
      <c r="E206" s="10" t="s">
        <v>199</v>
      </c>
      <c r="F206" s="20"/>
      <c r="G206" s="48">
        <v>369600856</v>
      </c>
      <c r="H206" s="49"/>
      <c r="I206" s="48">
        <v>473792912</v>
      </c>
      <c r="J206" s="49"/>
    </row>
    <row r="207" spans="1:10" ht="15" customHeight="1">
      <c r="B207" s="11"/>
      <c r="C207" s="10"/>
      <c r="D207" s="10"/>
      <c r="E207" s="10" t="s">
        <v>200</v>
      </c>
      <c r="F207" s="20"/>
      <c r="G207" s="48">
        <v>408947245</v>
      </c>
      <c r="H207" s="49"/>
      <c r="I207" s="48">
        <v>281137933</v>
      </c>
      <c r="J207" s="49"/>
    </row>
    <row r="208" spans="1:10" ht="15" customHeight="1">
      <c r="B208" s="11"/>
      <c r="C208" s="10"/>
      <c r="D208" s="10"/>
      <c r="E208" s="10" t="s">
        <v>201</v>
      </c>
      <c r="F208" s="20"/>
      <c r="G208" s="48">
        <v>10528195680</v>
      </c>
      <c r="H208" s="49"/>
      <c r="I208" s="48">
        <v>7895110491</v>
      </c>
      <c r="J208" s="49"/>
    </row>
    <row r="209" spans="2:10" ht="15" customHeight="1">
      <c r="B209" s="11"/>
      <c r="C209" s="10"/>
      <c r="D209" s="10"/>
      <c r="E209" s="10" t="s">
        <v>202</v>
      </c>
      <c r="F209" s="20"/>
      <c r="G209" s="48">
        <v>22005013</v>
      </c>
      <c r="H209" s="49"/>
      <c r="I209" s="48">
        <v>261377030</v>
      </c>
      <c r="J209" s="49"/>
    </row>
    <row r="210" spans="2:10" ht="15" customHeight="1">
      <c r="B210" s="11"/>
      <c r="C210" s="10"/>
      <c r="D210" s="10"/>
      <c r="E210" s="10" t="s">
        <v>203</v>
      </c>
      <c r="F210" s="20"/>
      <c r="G210" s="48">
        <v>36181834</v>
      </c>
      <c r="H210" s="49"/>
      <c r="I210" s="48">
        <v>29099612</v>
      </c>
      <c r="J210" s="49"/>
    </row>
    <row r="211" spans="2:10" ht="15" customHeight="1">
      <c r="B211" s="11"/>
      <c r="C211" s="10"/>
      <c r="D211" s="10"/>
      <c r="E211" s="10" t="s">
        <v>204</v>
      </c>
      <c r="F211" s="20"/>
      <c r="G211" s="48">
        <v>4211525</v>
      </c>
      <c r="H211" s="49"/>
      <c r="I211" s="48">
        <v>18979409</v>
      </c>
      <c r="J211" s="49"/>
    </row>
    <row r="212" spans="2:10" ht="15" customHeight="1">
      <c r="B212" s="11"/>
      <c r="C212" s="10"/>
      <c r="D212" s="10"/>
      <c r="E212" s="10" t="s">
        <v>205</v>
      </c>
      <c r="F212" s="20"/>
      <c r="G212" s="48">
        <v>498303</v>
      </c>
      <c r="H212" s="49"/>
      <c r="I212" s="48">
        <v>511637</v>
      </c>
      <c r="J212" s="49"/>
    </row>
    <row r="213" spans="2:10" ht="15" customHeight="1">
      <c r="B213" s="11"/>
      <c r="C213" s="10"/>
      <c r="D213" s="10"/>
      <c r="E213" s="10" t="s">
        <v>206</v>
      </c>
      <c r="F213" s="20"/>
      <c r="G213" s="48">
        <v>241388</v>
      </c>
      <c r="H213" s="49"/>
      <c r="I213" s="48">
        <v>229415</v>
      </c>
      <c r="J213" s="49"/>
    </row>
    <row r="214" spans="2:10" ht="15" customHeight="1">
      <c r="B214" s="11"/>
      <c r="C214" s="10"/>
      <c r="D214" s="10"/>
      <c r="E214" s="10" t="s">
        <v>207</v>
      </c>
      <c r="F214" s="20"/>
      <c r="G214" s="48">
        <v>466503989</v>
      </c>
      <c r="H214" s="49"/>
      <c r="I214" s="48">
        <v>3486240954</v>
      </c>
      <c r="J214" s="49"/>
    </row>
    <row r="215" spans="2:10" ht="15" customHeight="1">
      <c r="B215" s="11"/>
      <c r="C215" s="10"/>
      <c r="D215" s="10" t="s">
        <v>263</v>
      </c>
      <c r="E215" s="10"/>
      <c r="F215" s="20"/>
      <c r="G215" s="48">
        <f>SUM(G216,G217,G227)</f>
        <v>197677956991</v>
      </c>
      <c r="H215" s="49"/>
      <c r="I215" s="48">
        <v>175329049965</v>
      </c>
      <c r="J215" s="49"/>
    </row>
    <row r="216" spans="2:10" ht="15" customHeight="1">
      <c r="B216" s="11"/>
      <c r="C216" s="10"/>
      <c r="D216" s="10"/>
      <c r="E216" s="10" t="s">
        <v>65</v>
      </c>
      <c r="F216" s="20"/>
      <c r="G216" s="48">
        <v>140453206564</v>
      </c>
      <c r="H216" s="49"/>
      <c r="I216" s="48">
        <v>133336153233</v>
      </c>
      <c r="J216" s="49"/>
    </row>
    <row r="217" spans="2:10" ht="15" customHeight="1">
      <c r="B217" s="11"/>
      <c r="C217" s="10"/>
      <c r="D217" s="10"/>
      <c r="E217" s="10" t="s">
        <v>66</v>
      </c>
      <c r="F217" s="20"/>
      <c r="G217" s="48">
        <f>SUM(G218:G226)</f>
        <v>57218500691</v>
      </c>
      <c r="H217" s="49"/>
      <c r="I217" s="48">
        <v>41975869344</v>
      </c>
      <c r="J217" s="49"/>
    </row>
    <row r="218" spans="2:10" ht="15" customHeight="1">
      <c r="B218" s="11"/>
      <c r="C218" s="10"/>
      <c r="D218" s="10"/>
      <c r="E218" s="10"/>
      <c r="F218" s="20" t="s">
        <v>67</v>
      </c>
      <c r="G218" s="48">
        <v>42140897116</v>
      </c>
      <c r="H218" s="49"/>
      <c r="I218" s="48">
        <v>27611098597</v>
      </c>
      <c r="J218" s="49"/>
    </row>
    <row r="219" spans="2:10" ht="15" customHeight="1">
      <c r="B219" s="11"/>
      <c r="C219" s="10"/>
      <c r="D219" s="10"/>
      <c r="E219" s="10"/>
      <c r="F219" s="20" t="s">
        <v>68</v>
      </c>
      <c r="G219" s="48">
        <v>62258819</v>
      </c>
      <c r="H219" s="49"/>
      <c r="I219" s="48">
        <v>643664682</v>
      </c>
      <c r="J219" s="49"/>
    </row>
    <row r="220" spans="2:10" ht="15" customHeight="1">
      <c r="B220" s="11"/>
      <c r="C220" s="10"/>
      <c r="D220" s="10"/>
      <c r="E220" s="10"/>
      <c r="F220" s="20" t="s">
        <v>69</v>
      </c>
      <c r="G220" s="48">
        <v>1547284252</v>
      </c>
      <c r="H220" s="49"/>
      <c r="I220" s="48">
        <v>4012603114</v>
      </c>
      <c r="J220" s="49"/>
    </row>
    <row r="221" spans="2:10" ht="15" customHeight="1">
      <c r="B221" s="11"/>
      <c r="C221" s="10"/>
      <c r="D221" s="10"/>
      <c r="E221" s="10"/>
      <c r="F221" s="20" t="s">
        <v>70</v>
      </c>
      <c r="G221" s="48">
        <v>13407476769</v>
      </c>
      <c r="H221" s="49"/>
      <c r="I221" s="48">
        <v>9570638601</v>
      </c>
      <c r="J221" s="49"/>
    </row>
    <row r="222" spans="2:10" ht="15" customHeight="1">
      <c r="B222" s="11"/>
      <c r="C222" s="10"/>
      <c r="D222" s="10"/>
      <c r="E222" s="10"/>
      <c r="F222" s="20" t="s">
        <v>71</v>
      </c>
      <c r="G222" s="48">
        <v>197065</v>
      </c>
      <c r="H222" s="49"/>
      <c r="I222" s="48">
        <v>184301</v>
      </c>
      <c r="J222" s="49"/>
    </row>
    <row r="223" spans="2:10" ht="15" customHeight="1">
      <c r="B223" s="11"/>
      <c r="C223" s="10"/>
      <c r="D223" s="10"/>
      <c r="E223" s="10"/>
      <c r="F223" s="20" t="s">
        <v>72</v>
      </c>
      <c r="G223" s="48">
        <v>9620782</v>
      </c>
      <c r="H223" s="49"/>
      <c r="I223" s="48">
        <v>28216936</v>
      </c>
      <c r="J223" s="49"/>
    </row>
    <row r="224" spans="2:10" ht="15" customHeight="1">
      <c r="B224" s="11"/>
      <c r="C224" s="10"/>
      <c r="D224" s="10"/>
      <c r="E224" s="10"/>
      <c r="F224" s="20" t="s">
        <v>73</v>
      </c>
      <c r="G224" s="48">
        <v>200358</v>
      </c>
      <c r="H224" s="49"/>
      <c r="I224" s="48">
        <v>189283</v>
      </c>
      <c r="J224" s="49"/>
    </row>
    <row r="225" spans="2:10" ht="15" customHeight="1">
      <c r="B225" s="11"/>
      <c r="C225" s="10"/>
      <c r="D225" s="10"/>
      <c r="E225" s="10"/>
      <c r="F225" s="20" t="s">
        <v>74</v>
      </c>
      <c r="G225" s="48">
        <v>99463</v>
      </c>
      <c r="H225" s="49"/>
      <c r="I225" s="48">
        <v>74822450</v>
      </c>
      <c r="J225" s="49"/>
    </row>
    <row r="226" spans="2:10" ht="15" customHeight="1">
      <c r="B226" s="11"/>
      <c r="C226" s="10"/>
      <c r="D226" s="10"/>
      <c r="E226" s="10"/>
      <c r="F226" s="20" t="s">
        <v>125</v>
      </c>
      <c r="G226" s="48">
        <v>50466067</v>
      </c>
      <c r="H226" s="49"/>
      <c r="I226" s="48">
        <v>34451380</v>
      </c>
      <c r="J226" s="49"/>
    </row>
    <row r="227" spans="2:10" ht="15" customHeight="1">
      <c r="B227" s="11"/>
      <c r="C227" s="10"/>
      <c r="D227" s="10"/>
      <c r="E227" s="10" t="s">
        <v>75</v>
      </c>
      <c r="F227" s="20"/>
      <c r="G227" s="48">
        <f>G228</f>
        <v>6249736</v>
      </c>
      <c r="H227" s="49"/>
      <c r="I227" s="48">
        <v>17027388</v>
      </c>
      <c r="J227" s="49"/>
    </row>
    <row r="228" spans="2:10" ht="15" customHeight="1">
      <c r="B228" s="11"/>
      <c r="C228" s="10"/>
      <c r="D228" s="10"/>
      <c r="E228" s="10"/>
      <c r="F228" s="20" t="s">
        <v>76</v>
      </c>
      <c r="G228" s="48">
        <v>6249736</v>
      </c>
      <c r="H228" s="49"/>
      <c r="I228" s="48">
        <v>17027388</v>
      </c>
      <c r="J228" s="49"/>
    </row>
    <row r="229" spans="2:10" ht="15" customHeight="1">
      <c r="B229" s="11"/>
      <c r="C229" s="10"/>
      <c r="D229" s="10" t="s">
        <v>478</v>
      </c>
      <c r="E229" s="10"/>
      <c r="F229" s="20"/>
      <c r="G229" s="48">
        <v>501638538</v>
      </c>
      <c r="H229" s="49"/>
      <c r="I229" s="48">
        <v>43425395222</v>
      </c>
      <c r="J229" s="49"/>
    </row>
    <row r="230" spans="2:10" ht="15" customHeight="1">
      <c r="B230" s="11"/>
      <c r="C230" s="10"/>
      <c r="D230" s="10" t="s">
        <v>479</v>
      </c>
      <c r="E230" s="10"/>
      <c r="F230" s="20"/>
      <c r="G230" s="48">
        <v>304103606</v>
      </c>
      <c r="H230" s="49"/>
      <c r="I230" s="48">
        <v>3419376</v>
      </c>
      <c r="J230" s="49"/>
    </row>
    <row r="231" spans="2:10" ht="15" customHeight="1">
      <c r="B231" s="11"/>
      <c r="C231" s="10" t="s">
        <v>77</v>
      </c>
      <c r="D231" s="10"/>
      <c r="E231" s="10"/>
      <c r="F231" s="20"/>
      <c r="G231" s="48"/>
      <c r="H231" s="49">
        <f>SUM(G232:G233)</f>
        <v>478852078787</v>
      </c>
      <c r="I231" s="48"/>
      <c r="J231" s="49">
        <v>304564649040</v>
      </c>
    </row>
    <row r="232" spans="2:10" ht="15" customHeight="1">
      <c r="B232" s="11"/>
      <c r="C232" s="10"/>
      <c r="D232" s="10" t="s">
        <v>349</v>
      </c>
      <c r="E232" s="10"/>
      <c r="F232" s="20"/>
      <c r="G232" s="48">
        <v>464948498747</v>
      </c>
      <c r="H232" s="49"/>
      <c r="I232" s="48">
        <v>288147675000</v>
      </c>
      <c r="J232" s="49"/>
    </row>
    <row r="233" spans="2:10" ht="15" customHeight="1">
      <c r="B233" s="11"/>
      <c r="C233" s="10"/>
      <c r="D233" s="10" t="s">
        <v>350</v>
      </c>
      <c r="E233" s="10"/>
      <c r="F233" s="20"/>
      <c r="G233" s="48">
        <v>13903580040</v>
      </c>
      <c r="H233" s="49"/>
      <c r="I233" s="48">
        <v>16416974040</v>
      </c>
      <c r="J233" s="49"/>
    </row>
    <row r="234" spans="2:10" ht="15" customHeight="1">
      <c r="B234" s="11" t="s">
        <v>293</v>
      </c>
      <c r="C234" s="10"/>
      <c r="D234" s="10"/>
      <c r="E234" s="10"/>
      <c r="F234" s="20"/>
      <c r="G234" s="48"/>
      <c r="H234" s="49">
        <f>SUM(H235,H240)</f>
        <v>413446313767</v>
      </c>
      <c r="I234" s="48"/>
      <c r="J234" s="49">
        <v>198974558061</v>
      </c>
    </row>
    <row r="235" spans="2:10" ht="15" customHeight="1">
      <c r="B235" s="11"/>
      <c r="C235" s="10" t="s">
        <v>264</v>
      </c>
      <c r="D235" s="10"/>
      <c r="E235" s="10"/>
      <c r="F235" s="20"/>
      <c r="G235" s="48"/>
      <c r="H235" s="49">
        <f>SUM(G236:G239)</f>
        <v>394316399955</v>
      </c>
      <c r="I235" s="48"/>
      <c r="J235" s="49">
        <v>193903836275</v>
      </c>
    </row>
    <row r="236" spans="2:10" ht="15" customHeight="1">
      <c r="B236" s="11"/>
      <c r="C236" s="10"/>
      <c r="D236" s="10" t="s">
        <v>16</v>
      </c>
      <c r="E236" s="10"/>
      <c r="F236" s="20"/>
      <c r="G236" s="48">
        <v>43200586955</v>
      </c>
      <c r="H236" s="49"/>
      <c r="I236" s="48">
        <v>64800615275</v>
      </c>
      <c r="J236" s="49"/>
    </row>
    <row r="237" spans="2:10" ht="15" customHeight="1">
      <c r="B237" s="11"/>
      <c r="C237" s="10"/>
      <c r="D237" s="10" t="s">
        <v>78</v>
      </c>
      <c r="E237" s="10"/>
      <c r="F237" s="20"/>
      <c r="G237" s="48">
        <v>310940973000</v>
      </c>
      <c r="H237" s="49"/>
      <c r="I237" s="48">
        <v>118867075000</v>
      </c>
      <c r="J237" s="49"/>
    </row>
    <row r="238" spans="2:10" ht="15" customHeight="1">
      <c r="B238" s="11"/>
      <c r="C238" s="10"/>
      <c r="D238" s="10" t="s">
        <v>265</v>
      </c>
      <c r="E238" s="10"/>
      <c r="F238" s="20"/>
      <c r="G238" s="48">
        <v>40174840000</v>
      </c>
      <c r="H238" s="49"/>
      <c r="I238" s="48">
        <v>10037010000</v>
      </c>
      <c r="J238" s="49"/>
    </row>
    <row r="239" spans="2:10" ht="15" customHeight="1">
      <c r="B239" s="11"/>
      <c r="C239" s="10"/>
      <c r="D239" s="10" t="s">
        <v>266</v>
      </c>
      <c r="E239" s="10"/>
      <c r="F239" s="20"/>
      <c r="G239" s="48">
        <v>0</v>
      </c>
      <c r="H239" s="49"/>
      <c r="I239" s="48">
        <v>199136000</v>
      </c>
      <c r="J239" s="49"/>
    </row>
    <row r="240" spans="2:10" ht="15" customHeight="1">
      <c r="B240" s="11"/>
      <c r="C240" s="10" t="s">
        <v>267</v>
      </c>
      <c r="D240" s="10"/>
      <c r="E240" s="10"/>
      <c r="F240" s="20"/>
      <c r="G240" s="48"/>
      <c r="H240" s="49">
        <f>SUM(G241,G244)</f>
        <v>19129913812</v>
      </c>
      <c r="I240" s="48"/>
      <c r="J240" s="49">
        <v>5070721786</v>
      </c>
    </row>
    <row r="241" spans="2:10" ht="15" customHeight="1">
      <c r="B241" s="11"/>
      <c r="C241" s="10"/>
      <c r="D241" s="10" t="s">
        <v>268</v>
      </c>
      <c r="E241" s="10"/>
      <c r="F241" s="20"/>
      <c r="G241" s="48">
        <f>SUM(G242)</f>
        <v>12720507800</v>
      </c>
      <c r="H241" s="49"/>
      <c r="I241" s="48">
        <v>4212760400</v>
      </c>
      <c r="J241" s="49"/>
    </row>
    <row r="242" spans="2:10" ht="15" customHeight="1">
      <c r="B242" s="11"/>
      <c r="C242" s="10"/>
      <c r="D242" s="10"/>
      <c r="E242" s="10" t="s">
        <v>172</v>
      </c>
      <c r="F242" s="20"/>
      <c r="G242" s="48">
        <f>SUM(G243)</f>
        <v>12720507800</v>
      </c>
      <c r="H242" s="56"/>
      <c r="I242" s="48">
        <v>4212760400</v>
      </c>
      <c r="J242" s="49"/>
    </row>
    <row r="243" spans="2:10" ht="15" customHeight="1">
      <c r="B243" s="11"/>
      <c r="C243" s="10"/>
      <c r="D243" s="10"/>
      <c r="E243" s="10"/>
      <c r="F243" s="20" t="s">
        <v>269</v>
      </c>
      <c r="G243" s="48">
        <v>12720507800</v>
      </c>
      <c r="H243" s="56"/>
      <c r="I243" s="48">
        <v>4212760400</v>
      </c>
      <c r="J243" s="49"/>
    </row>
    <row r="244" spans="2:10" ht="15" customHeight="1">
      <c r="B244" s="11"/>
      <c r="C244" s="10"/>
      <c r="D244" s="10" t="s">
        <v>270</v>
      </c>
      <c r="E244" s="10"/>
      <c r="F244" s="20"/>
      <c r="G244" s="48">
        <f>SUM(G245,G247,G249)</f>
        <v>6409406012</v>
      </c>
      <c r="H244" s="56"/>
      <c r="I244" s="48">
        <f>SUM(I245,I247,I249)</f>
        <v>857961386</v>
      </c>
      <c r="J244" s="49"/>
    </row>
    <row r="245" spans="2:10" ht="15" customHeight="1">
      <c r="B245" s="11"/>
      <c r="C245" s="10"/>
      <c r="D245" s="10"/>
      <c r="E245" s="10" t="s">
        <v>348</v>
      </c>
      <c r="F245" s="20"/>
      <c r="G245" s="48">
        <f>SUM(G246)</f>
        <v>2258270323</v>
      </c>
      <c r="H245" s="55"/>
      <c r="I245" s="48">
        <v>159380340</v>
      </c>
      <c r="J245" s="49"/>
    </row>
    <row r="246" spans="2:10" ht="15" customHeight="1">
      <c r="B246" s="11"/>
      <c r="C246" s="10"/>
      <c r="D246" s="10"/>
      <c r="E246" s="10"/>
      <c r="F246" s="20" t="s">
        <v>208</v>
      </c>
      <c r="G246" s="48">
        <v>2258270323</v>
      </c>
      <c r="H246" s="55"/>
      <c r="I246" s="48">
        <v>159380340</v>
      </c>
      <c r="J246" s="49"/>
    </row>
    <row r="247" spans="2:10" ht="15" customHeight="1">
      <c r="B247" s="11"/>
      <c r="C247" s="10"/>
      <c r="D247" s="10"/>
      <c r="E247" s="10" t="s">
        <v>346</v>
      </c>
      <c r="F247" s="20"/>
      <c r="G247" s="48">
        <f>SUM(G248)</f>
        <v>972928495</v>
      </c>
      <c r="H247" s="55"/>
      <c r="I247" s="48">
        <v>698581046</v>
      </c>
      <c r="J247" s="49"/>
    </row>
    <row r="248" spans="2:10" ht="15" customHeight="1">
      <c r="B248" s="11"/>
      <c r="C248" s="10"/>
      <c r="D248" s="10"/>
      <c r="E248" s="10"/>
      <c r="F248" s="20" t="s">
        <v>216</v>
      </c>
      <c r="G248" s="48">
        <v>972928495</v>
      </c>
      <c r="H248" s="55"/>
      <c r="I248" s="48">
        <v>698581046</v>
      </c>
      <c r="J248" s="49"/>
    </row>
    <row r="249" spans="2:10" ht="15" customHeight="1">
      <c r="B249" s="11"/>
      <c r="C249" s="10"/>
      <c r="D249" s="10"/>
      <c r="E249" s="10" t="s">
        <v>347</v>
      </c>
      <c r="F249" s="20"/>
      <c r="G249" s="48">
        <f>SUM(G250)</f>
        <v>3178207194</v>
      </c>
      <c r="H249" s="55"/>
      <c r="I249" s="48">
        <v>0</v>
      </c>
      <c r="J249" s="49"/>
    </row>
    <row r="250" spans="2:10" ht="15" customHeight="1">
      <c r="B250" s="11"/>
      <c r="C250" s="10"/>
      <c r="D250" s="10"/>
      <c r="E250" s="10"/>
      <c r="F250" s="20" t="s">
        <v>242</v>
      </c>
      <c r="G250" s="48">
        <v>3178207194</v>
      </c>
      <c r="H250" s="55"/>
      <c r="I250" s="48">
        <v>0</v>
      </c>
      <c r="J250" s="49"/>
    </row>
    <row r="251" spans="2:10" ht="15" customHeight="1">
      <c r="B251" s="11" t="s">
        <v>294</v>
      </c>
      <c r="C251" s="10"/>
      <c r="D251" s="10"/>
      <c r="E251" s="10"/>
      <c r="F251" s="20"/>
      <c r="G251" s="48"/>
      <c r="H251" s="49">
        <f>SUM(H252,H260)</f>
        <v>1914932557599</v>
      </c>
      <c r="I251" s="48"/>
      <c r="J251" s="49">
        <v>1308164822165</v>
      </c>
    </row>
    <row r="252" spans="2:10" ht="15" customHeight="1">
      <c r="B252" s="11"/>
      <c r="C252" s="10" t="s">
        <v>344</v>
      </c>
      <c r="D252" s="10"/>
      <c r="E252" s="10"/>
      <c r="F252" s="20"/>
      <c r="G252" s="48"/>
      <c r="H252" s="49">
        <f>SUM(G253,G257,G258,G259)</f>
        <v>709854441479</v>
      </c>
      <c r="I252" s="48"/>
      <c r="J252" s="49">
        <v>514909566655</v>
      </c>
    </row>
    <row r="253" spans="2:10" ht="15" customHeight="1">
      <c r="B253" s="11"/>
      <c r="C253" s="10"/>
      <c r="D253" s="10" t="s">
        <v>79</v>
      </c>
      <c r="E253" s="10"/>
      <c r="F253" s="20"/>
      <c r="G253" s="48">
        <f>SUM(G254:G256)</f>
        <v>255480426417</v>
      </c>
      <c r="H253" s="49"/>
      <c r="I253" s="48">
        <v>113325566655</v>
      </c>
      <c r="J253" s="49"/>
    </row>
    <row r="254" spans="2:10" ht="15" customHeight="1">
      <c r="B254" s="11"/>
      <c r="C254" s="10"/>
      <c r="D254" s="10"/>
      <c r="E254" s="10" t="s">
        <v>80</v>
      </c>
      <c r="F254" s="20"/>
      <c r="G254" s="48">
        <v>125480426417</v>
      </c>
      <c r="H254" s="49"/>
      <c r="I254" s="48">
        <v>63325566655</v>
      </c>
      <c r="J254" s="49"/>
    </row>
    <row r="255" spans="2:10" ht="15" customHeight="1">
      <c r="B255" s="11"/>
      <c r="C255" s="10"/>
      <c r="D255" s="10"/>
      <c r="E255" s="10" t="s">
        <v>81</v>
      </c>
      <c r="F255" s="20"/>
      <c r="G255" s="48">
        <v>80000000000</v>
      </c>
      <c r="H255" s="49"/>
      <c r="I255" s="48">
        <v>50000000000</v>
      </c>
      <c r="J255" s="49"/>
    </row>
    <row r="256" spans="2:10" ht="15" customHeight="1">
      <c r="B256" s="11"/>
      <c r="C256" s="10"/>
      <c r="D256" s="10"/>
      <c r="E256" s="10" t="s">
        <v>295</v>
      </c>
      <c r="F256" s="20"/>
      <c r="G256" s="48">
        <v>50000000000</v>
      </c>
      <c r="H256" s="49"/>
      <c r="I256" s="48">
        <v>0</v>
      </c>
      <c r="J256" s="49"/>
    </row>
    <row r="257" spans="2:10" ht="15" customHeight="1">
      <c r="B257" s="11"/>
      <c r="C257" s="10"/>
      <c r="D257" s="10" t="s">
        <v>106</v>
      </c>
      <c r="E257" s="10"/>
      <c r="F257" s="20"/>
      <c r="G257" s="48">
        <v>245000000000</v>
      </c>
      <c r="H257" s="49"/>
      <c r="I257" s="48">
        <v>199000000000</v>
      </c>
      <c r="J257" s="49"/>
    </row>
    <row r="258" spans="2:10" ht="15" customHeight="1">
      <c r="B258" s="11"/>
      <c r="C258" s="10"/>
      <c r="D258" s="10" t="s">
        <v>209</v>
      </c>
      <c r="E258" s="10"/>
      <c r="F258" s="20"/>
      <c r="G258" s="48">
        <v>95000000000</v>
      </c>
      <c r="H258" s="49"/>
      <c r="I258" s="48">
        <v>197400000000</v>
      </c>
      <c r="J258" s="49"/>
    </row>
    <row r="259" spans="2:10" ht="15" customHeight="1">
      <c r="B259" s="11"/>
      <c r="C259" s="10"/>
      <c r="D259" s="10" t="s">
        <v>122</v>
      </c>
      <c r="E259" s="10"/>
      <c r="F259" s="20"/>
      <c r="G259" s="48">
        <v>114374015062</v>
      </c>
      <c r="H259" s="49"/>
      <c r="I259" s="48">
        <v>5184000000</v>
      </c>
      <c r="J259" s="49"/>
    </row>
    <row r="260" spans="2:10" ht="15" customHeight="1">
      <c r="B260" s="11"/>
      <c r="C260" s="10" t="s">
        <v>345</v>
      </c>
      <c r="D260" s="10"/>
      <c r="E260" s="10"/>
      <c r="F260" s="20"/>
      <c r="G260" s="48"/>
      <c r="H260" s="49">
        <f>SUM(G261:G262)</f>
        <v>1205078116120</v>
      </c>
      <c r="I260" s="48"/>
      <c r="J260" s="49">
        <v>793255255510</v>
      </c>
    </row>
    <row r="261" spans="2:10" ht="15" customHeight="1">
      <c r="B261" s="11"/>
      <c r="C261" s="10"/>
      <c r="D261" s="10" t="s">
        <v>82</v>
      </c>
      <c r="E261" s="10"/>
      <c r="F261" s="20"/>
      <c r="G261" s="48">
        <v>682778116120</v>
      </c>
      <c r="H261" s="49"/>
      <c r="I261" s="48">
        <v>359455255510</v>
      </c>
      <c r="J261" s="49"/>
    </row>
    <row r="262" spans="2:10" ht="15" customHeight="1">
      <c r="B262" s="11"/>
      <c r="C262" s="10"/>
      <c r="D262" s="10" t="s">
        <v>83</v>
      </c>
      <c r="E262" s="10"/>
      <c r="F262" s="20"/>
      <c r="G262" s="48">
        <v>522300000000</v>
      </c>
      <c r="H262" s="49"/>
      <c r="I262" s="48">
        <v>433800000000</v>
      </c>
      <c r="J262" s="49"/>
    </row>
    <row r="263" spans="2:10" ht="15" customHeight="1">
      <c r="B263" s="11" t="s">
        <v>296</v>
      </c>
      <c r="C263" s="10"/>
      <c r="D263" s="10"/>
      <c r="E263" s="10"/>
      <c r="F263" s="20"/>
      <c r="G263" s="48"/>
      <c r="H263" s="49">
        <v>0</v>
      </c>
      <c r="I263" s="48"/>
      <c r="J263" s="49">
        <v>10000000000</v>
      </c>
    </row>
    <row r="264" spans="2:10" ht="15" customHeight="1">
      <c r="B264" s="11"/>
      <c r="C264" s="10" t="s">
        <v>124</v>
      </c>
      <c r="D264" s="10"/>
      <c r="E264" s="10"/>
      <c r="F264" s="20"/>
      <c r="G264" s="48"/>
      <c r="H264" s="49">
        <v>0</v>
      </c>
      <c r="I264" s="48"/>
      <c r="J264" s="49">
        <v>0</v>
      </c>
    </row>
    <row r="265" spans="2:10" ht="15" customHeight="1">
      <c r="B265" s="11" t="s">
        <v>297</v>
      </c>
      <c r="C265" s="10"/>
      <c r="D265" s="10"/>
      <c r="E265" s="10"/>
      <c r="F265" s="20"/>
      <c r="G265" s="48"/>
      <c r="H265" s="49">
        <f>SUM(H266,H268:H269,H278)</f>
        <v>670905053263</v>
      </c>
      <c r="I265" s="48"/>
      <c r="J265" s="49">
        <f>SUM(J266,J268:J269,J278)</f>
        <v>428006189844</v>
      </c>
    </row>
    <row r="266" spans="2:10" ht="15" customHeight="1">
      <c r="B266" s="11"/>
      <c r="C266" s="10" t="s">
        <v>343</v>
      </c>
      <c r="D266" s="10"/>
      <c r="E266" s="10"/>
      <c r="F266" s="20"/>
      <c r="G266" s="48"/>
      <c r="H266" s="49">
        <f>SUM(G267)</f>
        <v>0</v>
      </c>
      <c r="I266" s="48"/>
      <c r="J266" s="49">
        <v>2498321880</v>
      </c>
    </row>
    <row r="267" spans="2:10" ht="15" customHeight="1">
      <c r="B267" s="11"/>
      <c r="C267" s="10"/>
      <c r="D267" s="10" t="s">
        <v>85</v>
      </c>
      <c r="E267" s="10"/>
      <c r="F267" s="20"/>
      <c r="G267" s="48">
        <v>0</v>
      </c>
      <c r="H267" s="49"/>
      <c r="I267" s="48">
        <v>2498321880</v>
      </c>
      <c r="J267" s="49"/>
    </row>
    <row r="268" spans="2:10" ht="15" customHeight="1">
      <c r="B268" s="11"/>
      <c r="C268" s="10" t="s">
        <v>123</v>
      </c>
      <c r="D268" s="10"/>
      <c r="E268" s="10"/>
      <c r="F268" s="20"/>
      <c r="G268" s="48"/>
      <c r="H268" s="49">
        <v>624964826446</v>
      </c>
      <c r="I268" s="48"/>
      <c r="J268" s="49">
        <v>398087743769</v>
      </c>
    </row>
    <row r="269" spans="2:10" ht="15" customHeight="1">
      <c r="B269" s="11"/>
      <c r="C269" s="10" t="s">
        <v>210</v>
      </c>
      <c r="D269" s="10"/>
      <c r="E269" s="10"/>
      <c r="F269" s="20"/>
      <c r="G269" s="48"/>
      <c r="H269" s="49">
        <f>SUM(G270:G277)</f>
        <v>43989584079</v>
      </c>
      <c r="I269" s="48"/>
      <c r="J269" s="49">
        <v>27420124195</v>
      </c>
    </row>
    <row r="270" spans="2:10" ht="15" customHeight="1">
      <c r="B270" s="11"/>
      <c r="C270" s="10"/>
      <c r="D270" s="10" t="s">
        <v>86</v>
      </c>
      <c r="E270" s="10"/>
      <c r="F270" s="20"/>
      <c r="G270" s="48">
        <v>561206540</v>
      </c>
      <c r="H270" s="49"/>
      <c r="I270" s="48">
        <v>568879200</v>
      </c>
      <c r="J270" s="49"/>
    </row>
    <row r="271" spans="2:10" ht="15" customHeight="1">
      <c r="B271" s="11"/>
      <c r="C271" s="10"/>
      <c r="D271" s="10" t="s">
        <v>87</v>
      </c>
      <c r="E271" s="10"/>
      <c r="F271" s="20"/>
      <c r="G271" s="48">
        <v>1734290251</v>
      </c>
      <c r="H271" s="49"/>
      <c r="I271" s="48">
        <v>1389458928</v>
      </c>
      <c r="J271" s="49"/>
    </row>
    <row r="272" spans="2:10" ht="15" customHeight="1">
      <c r="B272" s="11"/>
      <c r="C272" s="10"/>
      <c r="D272" s="10" t="s">
        <v>88</v>
      </c>
      <c r="E272" s="10"/>
      <c r="F272" s="20"/>
      <c r="G272" s="48">
        <v>10431270</v>
      </c>
      <c r="H272" s="49"/>
      <c r="I272" s="48">
        <v>16561131</v>
      </c>
      <c r="J272" s="49"/>
    </row>
    <row r="273" spans="2:10" ht="15" customHeight="1">
      <c r="B273" s="11"/>
      <c r="C273" s="10"/>
      <c r="D273" s="10" t="s">
        <v>89</v>
      </c>
      <c r="E273" s="10"/>
      <c r="F273" s="20"/>
      <c r="G273" s="48">
        <v>56254374</v>
      </c>
      <c r="H273" s="49"/>
      <c r="I273" s="48">
        <v>42850744</v>
      </c>
      <c r="J273" s="49"/>
    </row>
    <row r="274" spans="2:10" ht="15" customHeight="1">
      <c r="B274" s="11"/>
      <c r="C274" s="10"/>
      <c r="D274" s="10" t="s">
        <v>90</v>
      </c>
      <c r="E274" s="10"/>
      <c r="F274" s="20"/>
      <c r="G274" s="48">
        <v>37081164902</v>
      </c>
      <c r="H274" s="49"/>
      <c r="I274" s="48">
        <v>21109712562</v>
      </c>
      <c r="J274" s="49"/>
    </row>
    <row r="275" spans="2:10" ht="15" customHeight="1">
      <c r="B275" s="11"/>
      <c r="C275" s="10"/>
      <c r="D275" s="10" t="s">
        <v>110</v>
      </c>
      <c r="E275" s="10"/>
      <c r="F275" s="20"/>
      <c r="G275" s="48">
        <v>896920463</v>
      </c>
      <c r="H275" s="49"/>
      <c r="I275" s="48">
        <v>753672229</v>
      </c>
      <c r="J275" s="49"/>
    </row>
    <row r="276" spans="2:10" ht="15" customHeight="1">
      <c r="B276" s="11"/>
      <c r="C276" s="10"/>
      <c r="D276" s="10" t="s">
        <v>111</v>
      </c>
      <c r="E276" s="10"/>
      <c r="F276" s="20"/>
      <c r="G276" s="48">
        <v>40703711</v>
      </c>
      <c r="H276" s="49"/>
      <c r="I276" s="48">
        <v>57334561</v>
      </c>
      <c r="J276" s="49"/>
    </row>
    <row r="277" spans="2:10" ht="15" customHeight="1">
      <c r="B277" s="11"/>
      <c r="C277" s="10"/>
      <c r="D277" s="10" t="s">
        <v>112</v>
      </c>
      <c r="E277" s="10"/>
      <c r="F277" s="20"/>
      <c r="G277" s="48">
        <v>3608612568</v>
      </c>
      <c r="H277" s="49"/>
      <c r="I277" s="48">
        <v>3481654840</v>
      </c>
      <c r="J277" s="49"/>
    </row>
    <row r="278" spans="2:10" ht="15" customHeight="1">
      <c r="B278" s="11"/>
      <c r="C278" s="10" t="s">
        <v>249</v>
      </c>
      <c r="D278" s="10"/>
      <c r="E278" s="10"/>
      <c r="F278" s="20"/>
      <c r="G278" s="48"/>
      <c r="H278" s="49">
        <v>1950642738</v>
      </c>
      <c r="I278" s="48"/>
      <c r="J278" s="49">
        <v>0</v>
      </c>
    </row>
    <row r="279" spans="2:10" ht="15" customHeight="1">
      <c r="B279" s="11" t="s">
        <v>298</v>
      </c>
      <c r="C279" s="10"/>
      <c r="D279" s="10"/>
      <c r="E279" s="10"/>
      <c r="F279" s="20"/>
      <c r="G279" s="48"/>
      <c r="H279" s="49">
        <f>SUM(H280:H283)</f>
        <v>2407405860</v>
      </c>
      <c r="I279" s="48"/>
      <c r="J279" s="49">
        <v>520760819</v>
      </c>
    </row>
    <row r="280" spans="2:10" ht="15" customHeight="1">
      <c r="B280" s="11"/>
      <c r="C280" s="10" t="s">
        <v>107</v>
      </c>
      <c r="D280" s="10"/>
      <c r="E280" s="10"/>
      <c r="F280" s="20"/>
      <c r="G280" s="48"/>
      <c r="H280" s="49">
        <v>309526866</v>
      </c>
      <c r="I280" s="48"/>
      <c r="J280" s="49">
        <v>63919300</v>
      </c>
    </row>
    <row r="281" spans="2:10" ht="15" customHeight="1">
      <c r="B281" s="11"/>
      <c r="C281" s="10" t="s">
        <v>139</v>
      </c>
      <c r="D281" s="10"/>
      <c r="E281" s="10"/>
      <c r="F281" s="20"/>
      <c r="G281" s="48"/>
      <c r="H281" s="49">
        <v>1317395277</v>
      </c>
      <c r="I281" s="48"/>
      <c r="J281" s="49">
        <v>335806200</v>
      </c>
    </row>
    <row r="282" spans="2:10" ht="15" customHeight="1">
      <c r="B282" s="11"/>
      <c r="C282" s="10" t="s">
        <v>176</v>
      </c>
      <c r="D282" s="10"/>
      <c r="E282" s="10"/>
      <c r="F282" s="20"/>
      <c r="G282" s="48"/>
      <c r="H282" s="49">
        <v>66502685</v>
      </c>
      <c r="I282" s="48"/>
      <c r="J282" s="49">
        <v>121035319</v>
      </c>
    </row>
    <row r="283" spans="2:10" ht="15" customHeight="1">
      <c r="B283" s="11"/>
      <c r="C283" s="10" t="s">
        <v>250</v>
      </c>
      <c r="D283" s="10"/>
      <c r="E283" s="10"/>
      <c r="F283" s="20"/>
      <c r="G283" s="48"/>
      <c r="H283" s="49">
        <v>713981032</v>
      </c>
      <c r="I283" s="48"/>
      <c r="J283" s="49">
        <v>0</v>
      </c>
    </row>
    <row r="284" spans="2:10" ht="15" customHeight="1">
      <c r="B284" s="11" t="s">
        <v>299</v>
      </c>
      <c r="C284" s="10"/>
      <c r="D284" s="10"/>
      <c r="E284" s="10"/>
      <c r="F284" s="20"/>
      <c r="G284" s="48"/>
      <c r="H284" s="49">
        <f>SUM(H285:H286)</f>
        <v>12509440076</v>
      </c>
      <c r="I284" s="48"/>
      <c r="J284" s="49">
        <v>7571040628</v>
      </c>
    </row>
    <row r="285" spans="2:10" ht="15" customHeight="1">
      <c r="B285" s="11"/>
      <c r="C285" s="10" t="s">
        <v>84</v>
      </c>
      <c r="D285" s="10"/>
      <c r="E285" s="10"/>
      <c r="F285" s="20"/>
      <c r="G285" s="48"/>
      <c r="H285" s="49">
        <v>11246643066</v>
      </c>
      <c r="I285" s="48"/>
      <c r="J285" s="49">
        <v>6653909425</v>
      </c>
    </row>
    <row r="286" spans="2:10" ht="15" customHeight="1">
      <c r="B286" s="11"/>
      <c r="C286" s="10" t="s">
        <v>211</v>
      </c>
      <c r="D286" s="10"/>
      <c r="E286" s="10"/>
      <c r="F286" s="20"/>
      <c r="G286" s="48"/>
      <c r="H286" s="49">
        <v>1262797010</v>
      </c>
      <c r="I286" s="48"/>
      <c r="J286" s="49">
        <v>917131203</v>
      </c>
    </row>
    <row r="287" spans="2:10" ht="15" customHeight="1">
      <c r="B287" s="11" t="s">
        <v>300</v>
      </c>
      <c r="C287" s="10"/>
      <c r="D287" s="10"/>
      <c r="E287" s="10"/>
      <c r="F287" s="20"/>
      <c r="G287" s="48"/>
      <c r="H287" s="49">
        <f>SUM(H288:H290)</f>
        <v>7762239106</v>
      </c>
      <c r="I287" s="48"/>
      <c r="J287" s="49">
        <v>5943192645</v>
      </c>
    </row>
    <row r="288" spans="2:10" ht="15" customHeight="1">
      <c r="B288" s="11"/>
      <c r="C288" s="10" t="s">
        <v>340</v>
      </c>
      <c r="D288" s="10"/>
      <c r="E288" s="10"/>
      <c r="F288" s="20"/>
      <c r="G288" s="48"/>
      <c r="H288" s="49">
        <v>3969661574</v>
      </c>
      <c r="I288" s="48"/>
      <c r="J288" s="49">
        <v>3286358361</v>
      </c>
    </row>
    <row r="289" spans="1:10" ht="15" customHeight="1">
      <c r="B289" s="11"/>
      <c r="C289" s="10" t="s">
        <v>341</v>
      </c>
      <c r="D289" s="10"/>
      <c r="E289" s="10"/>
      <c r="F289" s="20"/>
      <c r="G289" s="48"/>
      <c r="H289" s="49">
        <v>2694664999</v>
      </c>
      <c r="I289" s="48"/>
      <c r="J289" s="49">
        <v>1909288382</v>
      </c>
    </row>
    <row r="290" spans="1:10" ht="15" customHeight="1">
      <c r="B290" s="11"/>
      <c r="C290" s="10" t="s">
        <v>342</v>
      </c>
      <c r="D290" s="10"/>
      <c r="E290" s="10"/>
      <c r="F290" s="20"/>
      <c r="G290" s="48"/>
      <c r="H290" s="49">
        <f>SUM(G291:G297)</f>
        <v>1097912533</v>
      </c>
      <c r="I290" s="48"/>
      <c r="J290" s="49">
        <v>747545902</v>
      </c>
    </row>
    <row r="291" spans="1:10" ht="15" customHeight="1">
      <c r="B291" s="11"/>
      <c r="C291" s="10"/>
      <c r="D291" s="10" t="s">
        <v>91</v>
      </c>
      <c r="E291" s="10"/>
      <c r="F291" s="20"/>
      <c r="G291" s="48">
        <v>180084650</v>
      </c>
      <c r="H291" s="49"/>
      <c r="I291" s="48">
        <v>160329570</v>
      </c>
      <c r="J291" s="49"/>
    </row>
    <row r="292" spans="1:10" ht="15" customHeight="1">
      <c r="B292" s="11"/>
      <c r="C292" s="10"/>
      <c r="D292" s="10" t="s">
        <v>92</v>
      </c>
      <c r="E292" s="10"/>
      <c r="F292" s="20"/>
      <c r="G292" s="48">
        <v>377937389</v>
      </c>
      <c r="H292" s="49"/>
      <c r="I292" s="48">
        <v>345984319</v>
      </c>
      <c r="J292" s="49"/>
    </row>
    <row r="293" spans="1:10" ht="15" customHeight="1">
      <c r="B293" s="11"/>
      <c r="C293" s="10"/>
      <c r="D293" s="10" t="s">
        <v>93</v>
      </c>
      <c r="E293" s="10"/>
      <c r="F293" s="20"/>
      <c r="G293" s="48">
        <v>234476640</v>
      </c>
      <c r="H293" s="49"/>
      <c r="I293" s="48">
        <v>171366920</v>
      </c>
      <c r="J293" s="49"/>
    </row>
    <row r="294" spans="1:10" ht="15" customHeight="1">
      <c r="B294" s="11"/>
      <c r="C294" s="10"/>
      <c r="D294" s="10" t="s">
        <v>94</v>
      </c>
      <c r="E294" s="10"/>
      <c r="F294" s="20"/>
      <c r="G294" s="48">
        <v>12960000</v>
      </c>
      <c r="H294" s="49"/>
      <c r="I294" s="48">
        <v>3310000</v>
      </c>
      <c r="J294" s="49"/>
    </row>
    <row r="295" spans="1:10" ht="15" customHeight="1">
      <c r="B295" s="11"/>
      <c r="C295" s="10"/>
      <c r="D295" s="10" t="s">
        <v>271</v>
      </c>
      <c r="E295" s="10"/>
      <c r="F295" s="20"/>
      <c r="G295" s="48">
        <v>1501200</v>
      </c>
      <c r="H295" s="49"/>
      <c r="I295" s="48">
        <v>1101300</v>
      </c>
      <c r="J295" s="49"/>
    </row>
    <row r="296" spans="1:10" ht="15" customHeight="1">
      <c r="B296" s="11"/>
      <c r="C296" s="10"/>
      <c r="D296" s="10" t="s">
        <v>272</v>
      </c>
      <c r="E296" s="10"/>
      <c r="F296" s="20"/>
      <c r="G296" s="48">
        <v>290941854</v>
      </c>
      <c r="H296" s="49"/>
      <c r="I296" s="48">
        <v>65451793</v>
      </c>
      <c r="J296" s="49"/>
    </row>
    <row r="297" spans="1:10" ht="15" customHeight="1">
      <c r="B297" s="11"/>
      <c r="C297" s="10"/>
      <c r="D297" s="10" t="s">
        <v>217</v>
      </c>
      <c r="E297" s="10"/>
      <c r="F297" s="20"/>
      <c r="G297" s="48">
        <v>10800</v>
      </c>
      <c r="H297" s="49"/>
      <c r="I297" s="48">
        <v>2000</v>
      </c>
      <c r="J297" s="49"/>
    </row>
    <row r="298" spans="1:10" ht="15" customHeight="1">
      <c r="B298" s="11" t="s">
        <v>95</v>
      </c>
      <c r="C298" s="10"/>
      <c r="D298" s="10"/>
      <c r="E298" s="10"/>
      <c r="F298" s="20"/>
      <c r="G298" s="48"/>
      <c r="H298" s="49">
        <f>SUM(H200,H251,H263:H264,H265,H279,H284,H287,H234)</f>
        <v>4033989276818</v>
      </c>
      <c r="I298" s="48"/>
      <c r="J298" s="49">
        <v>2772136483841</v>
      </c>
    </row>
    <row r="299" spans="1:10" ht="15" customHeight="1">
      <c r="A299" s="28"/>
      <c r="B299" s="11" t="s">
        <v>96</v>
      </c>
      <c r="C299" s="10"/>
      <c r="D299" s="10"/>
      <c r="E299" s="10"/>
      <c r="F299" s="20"/>
      <c r="G299" s="48"/>
      <c r="H299" s="49"/>
      <c r="I299" s="48"/>
      <c r="J299" s="49"/>
    </row>
    <row r="300" spans="1:10" ht="15" customHeight="1">
      <c r="B300" s="11" t="s">
        <v>273</v>
      </c>
      <c r="C300" s="10"/>
      <c r="D300" s="10"/>
      <c r="E300" s="10"/>
      <c r="F300" s="20"/>
      <c r="G300" s="48"/>
      <c r="H300" s="49">
        <f>SUM(H301)</f>
        <v>277405950000</v>
      </c>
      <c r="I300" s="48"/>
      <c r="J300" s="49">
        <v>202405950000</v>
      </c>
    </row>
    <row r="301" spans="1:10" ht="15" customHeight="1">
      <c r="B301" s="11"/>
      <c r="C301" s="10" t="s">
        <v>97</v>
      </c>
      <c r="D301" s="10"/>
      <c r="E301" s="10"/>
      <c r="F301" s="20"/>
      <c r="G301" s="48"/>
      <c r="H301" s="49">
        <v>277405950000</v>
      </c>
      <c r="I301" s="48"/>
      <c r="J301" s="49">
        <v>202405950000</v>
      </c>
    </row>
    <row r="302" spans="1:10" ht="15" customHeight="1">
      <c r="B302" s="11" t="s">
        <v>274</v>
      </c>
      <c r="C302" s="10"/>
      <c r="D302" s="10"/>
      <c r="E302" s="10"/>
      <c r="F302" s="20"/>
      <c r="G302" s="48"/>
      <c r="H302" s="49">
        <f>SUM(H303:H305)</f>
        <v>9767358387</v>
      </c>
      <c r="I302" s="48"/>
      <c r="J302" s="49">
        <v>8317433789</v>
      </c>
    </row>
    <row r="303" spans="1:10" ht="15" customHeight="1">
      <c r="B303" s="11"/>
      <c r="C303" s="10" t="s">
        <v>98</v>
      </c>
      <c r="D303" s="10"/>
      <c r="E303" s="10"/>
      <c r="F303" s="20"/>
      <c r="G303" s="48"/>
      <c r="H303" s="49">
        <v>9762756573</v>
      </c>
      <c r="I303" s="48"/>
      <c r="J303" s="49">
        <v>8312831975</v>
      </c>
    </row>
    <row r="304" spans="1:10" ht="15" customHeight="1">
      <c r="B304" s="11"/>
      <c r="C304" s="10" t="s">
        <v>99</v>
      </c>
      <c r="D304" s="10"/>
      <c r="E304" s="10"/>
      <c r="F304" s="20"/>
      <c r="G304" s="48"/>
      <c r="H304" s="49">
        <v>1505390</v>
      </c>
      <c r="I304" s="48"/>
      <c r="J304" s="49">
        <v>1505390</v>
      </c>
    </row>
    <row r="305" spans="2:10" ht="15" customHeight="1">
      <c r="B305" s="11"/>
      <c r="C305" s="10" t="s">
        <v>100</v>
      </c>
      <c r="D305" s="10"/>
      <c r="E305" s="10"/>
      <c r="F305" s="20"/>
      <c r="G305" s="48"/>
      <c r="H305" s="49">
        <v>3096424</v>
      </c>
      <c r="I305" s="48"/>
      <c r="J305" s="49">
        <v>3096424</v>
      </c>
    </row>
    <row r="306" spans="2:10" ht="15" customHeight="1">
      <c r="B306" s="11" t="s">
        <v>275</v>
      </c>
      <c r="C306" s="10"/>
      <c r="D306" s="10"/>
      <c r="E306" s="10"/>
      <c r="F306" s="20"/>
      <c r="G306" s="48"/>
      <c r="H306" s="49">
        <f>SUM(H307)</f>
        <v>-46549638620</v>
      </c>
      <c r="I306" s="48"/>
      <c r="J306" s="49">
        <v>-46549638620</v>
      </c>
    </row>
    <row r="307" spans="2:10" ht="15" customHeight="1">
      <c r="B307" s="11"/>
      <c r="C307" s="10" t="s">
        <v>101</v>
      </c>
      <c r="D307" s="10"/>
      <c r="E307" s="10"/>
      <c r="F307" s="20"/>
      <c r="G307" s="48"/>
      <c r="H307" s="49">
        <v>-46549638620</v>
      </c>
      <c r="I307" s="48"/>
      <c r="J307" s="49">
        <v>-46549638620</v>
      </c>
    </row>
    <row r="308" spans="2:10" ht="15" customHeight="1">
      <c r="B308" s="11" t="s">
        <v>301</v>
      </c>
      <c r="C308" s="10"/>
      <c r="D308" s="10"/>
      <c r="E308" s="10"/>
      <c r="F308" s="20"/>
      <c r="G308" s="48"/>
      <c r="H308" s="49">
        <f>SUM(H309:H311)</f>
        <v>273376790549</v>
      </c>
      <c r="I308" s="48"/>
      <c r="J308" s="49">
        <v>239558217836</v>
      </c>
    </row>
    <row r="309" spans="2:10" ht="15" customHeight="1">
      <c r="B309" s="11"/>
      <c r="C309" s="10" t="s">
        <v>102</v>
      </c>
      <c r="D309" s="10"/>
      <c r="E309" s="10"/>
      <c r="F309" s="20"/>
      <c r="G309" s="48"/>
      <c r="H309" s="49">
        <v>8033035066</v>
      </c>
      <c r="I309" s="48"/>
      <c r="J309" s="49">
        <v>6315859004</v>
      </c>
    </row>
    <row r="310" spans="2:10" ht="15" customHeight="1">
      <c r="B310" s="11"/>
      <c r="C310" s="10" t="s">
        <v>103</v>
      </c>
      <c r="D310" s="10"/>
      <c r="E310" s="10"/>
      <c r="F310" s="20"/>
      <c r="G310" s="48"/>
      <c r="H310" s="49">
        <v>3637917734</v>
      </c>
      <c r="I310" s="48"/>
      <c r="J310" s="49">
        <v>2912740338</v>
      </c>
    </row>
    <row r="311" spans="2:10" ht="15" customHeight="1">
      <c r="B311" s="11"/>
      <c r="C311" s="10" t="s">
        <v>276</v>
      </c>
      <c r="D311" s="10"/>
      <c r="E311" s="10"/>
      <c r="F311" s="20"/>
      <c r="G311" s="48"/>
      <c r="H311" s="49">
        <v>261705837749</v>
      </c>
      <c r="I311" s="48"/>
      <c r="J311" s="49">
        <v>230329618494</v>
      </c>
    </row>
    <row r="312" spans="2:10" ht="15" customHeight="1">
      <c r="B312" s="11" t="s">
        <v>277</v>
      </c>
      <c r="C312" s="10"/>
      <c r="D312" s="10"/>
      <c r="E312" s="10"/>
      <c r="F312" s="20"/>
      <c r="G312" s="48"/>
      <c r="H312" s="49">
        <v>0</v>
      </c>
      <c r="I312" s="48"/>
      <c r="J312" s="49">
        <v>0</v>
      </c>
    </row>
    <row r="313" spans="2:10" ht="15" customHeight="1">
      <c r="B313" s="11" t="s">
        <v>104</v>
      </c>
      <c r="C313" s="10"/>
      <c r="D313" s="10"/>
      <c r="E313" s="10"/>
      <c r="F313" s="20"/>
      <c r="G313" s="48"/>
      <c r="H313" s="49">
        <f>SUM(H300,H302,H306,H308,H312)</f>
        <v>514000460316</v>
      </c>
      <c r="I313" s="48"/>
      <c r="J313" s="49">
        <v>403731963005</v>
      </c>
    </row>
    <row r="314" spans="2:10" ht="15" customHeight="1">
      <c r="B314" s="21" t="s">
        <v>105</v>
      </c>
      <c r="C314" s="22"/>
      <c r="D314" s="22"/>
      <c r="E314" s="22"/>
      <c r="F314" s="23"/>
      <c r="G314" s="57"/>
      <c r="H314" s="58">
        <f>H298+H313</f>
        <v>4547989737134</v>
      </c>
      <c r="I314" s="57"/>
      <c r="J314" s="58">
        <f>J298+J313</f>
        <v>3175868446846</v>
      </c>
    </row>
    <row r="315" spans="2:10" ht="15" customHeight="1">
      <c r="B315" s="29"/>
      <c r="C315" s="29"/>
      <c r="D315" s="29"/>
      <c r="E315" s="29"/>
      <c r="F315" s="29"/>
      <c r="G315" s="59"/>
      <c r="H315" s="60">
        <f>H198-H298-H313</f>
        <v>0</v>
      </c>
      <c r="I315" s="59"/>
      <c r="J315" s="60">
        <f>J198-J298-J313</f>
        <v>0</v>
      </c>
    </row>
  </sheetData>
  <mergeCells count="4">
    <mergeCell ref="I7:J7"/>
    <mergeCell ref="B7:F7"/>
    <mergeCell ref="B2:J2"/>
    <mergeCell ref="G7:H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2060"/>
    <pageSetUpPr fitToPage="1"/>
  </sheetPr>
  <dimension ref="A1:M133"/>
  <sheetViews>
    <sheetView showGridLines="0" tabSelected="1" topLeftCell="A112" zoomScale="115" zoomScaleNormal="115" workbookViewId="0">
      <selection activeCell="N114" sqref="N114"/>
    </sheetView>
  </sheetViews>
  <sheetFormatPr defaultRowHeight="12"/>
  <cols>
    <col min="1" max="1" width="5.625" style="2" customWidth="1"/>
    <col min="2" max="3" width="2.125" style="2" customWidth="1"/>
    <col min="4" max="4" width="2.625" style="2" customWidth="1"/>
    <col min="5" max="7" width="2.125" style="2" customWidth="1"/>
    <col min="8" max="8" width="30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B2" s="76" t="s">
        <v>218</v>
      </c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15" customHeight="1"/>
    <row r="4" spans="1:12" ht="15" customHeight="1">
      <c r="B4" s="77" t="s">
        <v>470</v>
      </c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2" s="37" customFormat="1" ht="15" customHeight="1">
      <c r="B5" s="77" t="s">
        <v>471</v>
      </c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s="25" customFormat="1" ht="15" customHeight="1">
      <c r="B6" s="2" t="s">
        <v>220</v>
      </c>
      <c r="J6" s="31"/>
      <c r="L6" s="31" t="s">
        <v>177</v>
      </c>
    </row>
    <row r="7" spans="1:12" ht="15" customHeight="1">
      <c r="A7" s="38"/>
      <c r="B7" s="72" t="s">
        <v>351</v>
      </c>
      <c r="C7" s="73"/>
      <c r="D7" s="73"/>
      <c r="E7" s="73"/>
      <c r="F7" s="73"/>
      <c r="G7" s="73"/>
      <c r="H7" s="74"/>
      <c r="I7" s="78" t="s">
        <v>352</v>
      </c>
      <c r="J7" s="79"/>
      <c r="K7" s="78" t="s">
        <v>353</v>
      </c>
      <c r="L7" s="79"/>
    </row>
    <row r="8" spans="1:12" s="7" customFormat="1" ht="15" customHeight="1">
      <c r="B8" s="12" t="s">
        <v>354</v>
      </c>
      <c r="C8" s="13"/>
      <c r="D8" s="13"/>
      <c r="E8" s="8"/>
      <c r="F8" s="8"/>
      <c r="G8" s="8"/>
      <c r="H8" s="9"/>
      <c r="I8" s="51"/>
      <c r="J8" s="52">
        <f>SUM(J9,J17,J25,J30,J35,J38)</f>
        <v>1088348968574</v>
      </c>
      <c r="K8" s="51"/>
      <c r="L8" s="52">
        <f>SUM(L9,L17,L25,L30,L35,L38)</f>
        <v>1046212784605</v>
      </c>
    </row>
    <row r="9" spans="1:12" ht="15" customHeight="1">
      <c r="B9" s="14"/>
      <c r="C9" s="15" t="s">
        <v>1</v>
      </c>
      <c r="D9" s="15"/>
      <c r="E9" s="3"/>
      <c r="F9" s="3"/>
      <c r="G9" s="3"/>
      <c r="H9" s="4"/>
      <c r="I9" s="48"/>
      <c r="J9" s="49">
        <f>SUM(I10:I16)</f>
        <v>113481073873</v>
      </c>
      <c r="K9" s="48"/>
      <c r="L9" s="49">
        <f>SUM(K10:K16)</f>
        <v>85047782383</v>
      </c>
    </row>
    <row r="10" spans="1:12" ht="15" customHeight="1">
      <c r="B10" s="14"/>
      <c r="C10" s="15"/>
      <c r="D10" s="15" t="s">
        <v>355</v>
      </c>
      <c r="E10" s="44" t="s">
        <v>356</v>
      </c>
      <c r="F10" s="3"/>
      <c r="G10" s="3"/>
      <c r="H10" s="4"/>
      <c r="I10" s="48">
        <v>52394043763</v>
      </c>
      <c r="J10" s="49"/>
      <c r="K10" s="48">
        <v>58721585602</v>
      </c>
      <c r="L10" s="49"/>
    </row>
    <row r="11" spans="1:12" ht="15" customHeight="1">
      <c r="B11" s="14"/>
      <c r="C11" s="15"/>
      <c r="D11" s="15" t="s">
        <v>357</v>
      </c>
      <c r="E11" s="44" t="s">
        <v>358</v>
      </c>
      <c r="F11" s="3"/>
      <c r="G11" s="3"/>
      <c r="H11" s="4"/>
      <c r="I11" s="48">
        <v>26675906357</v>
      </c>
      <c r="J11" s="49"/>
      <c r="K11" s="48">
        <v>13133609733</v>
      </c>
      <c r="L11" s="49" t="s">
        <v>0</v>
      </c>
    </row>
    <row r="12" spans="1:12" ht="15" customHeight="1">
      <c r="B12" s="14"/>
      <c r="C12" s="15"/>
      <c r="D12" s="15" t="s">
        <v>145</v>
      </c>
      <c r="E12" s="44" t="s">
        <v>359</v>
      </c>
      <c r="F12" s="3"/>
      <c r="G12" s="3"/>
      <c r="H12" s="4"/>
      <c r="I12" s="48">
        <v>264000000</v>
      </c>
      <c r="J12" s="49"/>
      <c r="K12" s="48">
        <v>328590909</v>
      </c>
      <c r="L12" s="49" t="s">
        <v>0</v>
      </c>
    </row>
    <row r="13" spans="1:12" ht="15" customHeight="1">
      <c r="B13" s="14"/>
      <c r="C13" s="15"/>
      <c r="D13" s="15" t="s">
        <v>146</v>
      </c>
      <c r="E13" s="44" t="s">
        <v>360</v>
      </c>
      <c r="F13" s="3"/>
      <c r="G13" s="3"/>
      <c r="H13" s="4"/>
      <c r="I13" s="48">
        <v>1242766284</v>
      </c>
      <c r="J13" s="49"/>
      <c r="K13" s="48">
        <v>1293251945</v>
      </c>
      <c r="L13" s="49" t="s">
        <v>0</v>
      </c>
    </row>
    <row r="14" spans="1:12" ht="15" customHeight="1">
      <c r="B14" s="14"/>
      <c r="C14" s="15"/>
      <c r="D14" s="15" t="s">
        <v>147</v>
      </c>
      <c r="E14" s="44" t="s">
        <v>361</v>
      </c>
      <c r="F14" s="3"/>
      <c r="G14" s="3"/>
      <c r="H14" s="4"/>
      <c r="I14" s="48">
        <v>5426864237</v>
      </c>
      <c r="J14" s="49"/>
      <c r="K14" s="48">
        <v>1497522780</v>
      </c>
      <c r="L14" s="49" t="s">
        <v>0</v>
      </c>
    </row>
    <row r="15" spans="1:12" ht="15" customHeight="1">
      <c r="B15" s="14"/>
      <c r="C15" s="15"/>
      <c r="D15" s="15" t="s">
        <v>148</v>
      </c>
      <c r="E15" s="44" t="s">
        <v>362</v>
      </c>
      <c r="F15" s="3"/>
      <c r="G15" s="3"/>
      <c r="H15" s="4"/>
      <c r="I15" s="48">
        <v>24797942174</v>
      </c>
      <c r="J15" s="49"/>
      <c r="K15" s="48">
        <v>7991189309</v>
      </c>
      <c r="L15" s="49" t="s">
        <v>0</v>
      </c>
    </row>
    <row r="16" spans="1:12" ht="15" customHeight="1">
      <c r="B16" s="14"/>
      <c r="C16" s="15"/>
      <c r="D16" s="15" t="s">
        <v>363</v>
      </c>
      <c r="E16" s="44" t="s">
        <v>364</v>
      </c>
      <c r="F16" s="3"/>
      <c r="G16" s="3"/>
      <c r="H16" s="4"/>
      <c r="I16" s="48">
        <v>2679551058</v>
      </c>
      <c r="J16" s="49"/>
      <c r="K16" s="48">
        <v>2082032105</v>
      </c>
      <c r="L16" s="49"/>
    </row>
    <row r="17" spans="1:12" ht="15" customHeight="1">
      <c r="B17" s="14"/>
      <c r="C17" s="15" t="s">
        <v>365</v>
      </c>
      <c r="D17" s="15"/>
      <c r="E17" s="3"/>
      <c r="F17" s="3"/>
      <c r="G17" s="3"/>
      <c r="H17" s="4"/>
      <c r="I17" s="48"/>
      <c r="J17" s="49">
        <f>SUM(I18:I24)</f>
        <v>336149755879</v>
      </c>
      <c r="K17" s="48"/>
      <c r="L17" s="49">
        <f>SUM(K18:K24)</f>
        <v>283359450827</v>
      </c>
    </row>
    <row r="18" spans="1:12" ht="15" customHeight="1">
      <c r="B18" s="14"/>
      <c r="C18" s="15"/>
      <c r="D18" s="15" t="s">
        <v>366</v>
      </c>
      <c r="E18" s="15" t="s">
        <v>367</v>
      </c>
      <c r="F18" s="3"/>
      <c r="G18" s="3"/>
      <c r="H18" s="4"/>
      <c r="I18" s="48">
        <v>173623839048</v>
      </c>
      <c r="J18" s="49"/>
      <c r="K18" s="48">
        <v>190363598691</v>
      </c>
      <c r="L18" s="49"/>
    </row>
    <row r="19" spans="1:12" ht="15" customHeight="1">
      <c r="B19" s="14"/>
      <c r="C19" s="15"/>
      <c r="D19" s="15" t="s">
        <v>144</v>
      </c>
      <c r="E19" s="15" t="s">
        <v>368</v>
      </c>
      <c r="F19" s="3"/>
      <c r="G19" s="3"/>
      <c r="H19" s="4"/>
      <c r="I19" s="48">
        <v>44545129934</v>
      </c>
      <c r="J19" s="49"/>
      <c r="K19" s="48">
        <v>16203128646</v>
      </c>
      <c r="L19" s="49" t="s">
        <v>0</v>
      </c>
    </row>
    <row r="20" spans="1:12" ht="15" customHeight="1">
      <c r="B20" s="14"/>
      <c r="C20" s="15"/>
      <c r="D20" s="15" t="s">
        <v>145</v>
      </c>
      <c r="E20" s="15" t="s">
        <v>369</v>
      </c>
      <c r="F20" s="3"/>
      <c r="G20" s="3"/>
      <c r="H20" s="4"/>
      <c r="I20" s="48">
        <v>2852509249</v>
      </c>
      <c r="J20" s="49"/>
      <c r="K20" s="48">
        <v>0</v>
      </c>
      <c r="L20" s="49"/>
    </row>
    <row r="21" spans="1:12" ht="15" customHeight="1">
      <c r="B21" s="14"/>
      <c r="C21" s="15"/>
      <c r="D21" s="15" t="s">
        <v>146</v>
      </c>
      <c r="E21" s="15" t="s">
        <v>370</v>
      </c>
      <c r="F21" s="3"/>
      <c r="G21" s="3"/>
      <c r="H21" s="4"/>
      <c r="I21" s="48">
        <v>4374097355</v>
      </c>
      <c r="J21" s="49"/>
      <c r="K21" s="48">
        <v>2593195318</v>
      </c>
      <c r="L21" s="49" t="s">
        <v>0</v>
      </c>
    </row>
    <row r="22" spans="1:12" ht="15" customHeight="1">
      <c r="B22" s="14"/>
      <c r="C22" s="15"/>
      <c r="D22" s="15" t="s">
        <v>147</v>
      </c>
      <c r="E22" s="15" t="s">
        <v>371</v>
      </c>
      <c r="F22" s="3"/>
      <c r="G22" s="3"/>
      <c r="H22" s="4"/>
      <c r="I22" s="48">
        <v>9965497052</v>
      </c>
      <c r="J22" s="49"/>
      <c r="K22" s="48">
        <v>7851250941</v>
      </c>
      <c r="L22" s="49"/>
    </row>
    <row r="23" spans="1:12" ht="15" customHeight="1">
      <c r="B23" s="14"/>
      <c r="C23" s="15"/>
      <c r="D23" s="15" t="s">
        <v>148</v>
      </c>
      <c r="E23" s="15" t="s">
        <v>372</v>
      </c>
      <c r="F23" s="3"/>
      <c r="G23" s="3"/>
      <c r="H23" s="4"/>
      <c r="I23" s="48">
        <v>4572686103</v>
      </c>
      <c r="J23" s="49"/>
      <c r="K23" s="48">
        <v>84840503</v>
      </c>
      <c r="L23" s="49"/>
    </row>
    <row r="24" spans="1:12" ht="15" customHeight="1">
      <c r="B24" s="14"/>
      <c r="C24" s="15"/>
      <c r="D24" s="15" t="s">
        <v>149</v>
      </c>
      <c r="E24" s="15" t="s">
        <v>373</v>
      </c>
      <c r="F24" s="3"/>
      <c r="G24" s="3"/>
      <c r="H24" s="4"/>
      <c r="I24" s="48">
        <v>96215997138</v>
      </c>
      <c r="J24" s="49"/>
      <c r="K24" s="48">
        <v>66263436728</v>
      </c>
      <c r="L24" s="49"/>
    </row>
    <row r="25" spans="1:12" ht="15" customHeight="1">
      <c r="B25" s="14"/>
      <c r="C25" s="15" t="s">
        <v>374</v>
      </c>
      <c r="D25" s="15"/>
      <c r="E25" s="3"/>
      <c r="F25" s="3"/>
      <c r="G25" s="3"/>
      <c r="H25" s="4"/>
      <c r="I25" s="48"/>
      <c r="J25" s="49">
        <f>SUM(I26:I29)</f>
        <v>553937408905</v>
      </c>
      <c r="K25" s="48"/>
      <c r="L25" s="49">
        <f>SUM(K26:K29)</f>
        <v>602677057792</v>
      </c>
    </row>
    <row r="26" spans="1:12" ht="15" customHeight="1">
      <c r="B26" s="14"/>
      <c r="C26" s="15"/>
      <c r="D26" s="15" t="s">
        <v>151</v>
      </c>
      <c r="E26" s="15" t="s">
        <v>212</v>
      </c>
      <c r="F26" s="3"/>
      <c r="G26" s="3"/>
      <c r="H26" s="4"/>
      <c r="I26" s="48">
        <v>550907879107</v>
      </c>
      <c r="J26" s="49"/>
      <c r="K26" s="48">
        <v>599769012871</v>
      </c>
      <c r="L26" s="49" t="s">
        <v>0</v>
      </c>
    </row>
    <row r="27" spans="1:12" ht="15" customHeight="1">
      <c r="B27" s="14"/>
      <c r="C27" s="15"/>
      <c r="D27" s="15" t="s">
        <v>152</v>
      </c>
      <c r="E27" s="15" t="s">
        <v>153</v>
      </c>
      <c r="F27" s="3"/>
      <c r="G27" s="3"/>
      <c r="H27" s="4"/>
      <c r="I27" s="48">
        <v>2405881781</v>
      </c>
      <c r="J27" s="49"/>
      <c r="K27" s="48">
        <v>1286450840</v>
      </c>
      <c r="L27" s="49"/>
    </row>
    <row r="28" spans="1:12" ht="15" customHeight="1">
      <c r="B28" s="14"/>
      <c r="C28" s="15"/>
      <c r="D28" s="15" t="s">
        <v>145</v>
      </c>
      <c r="E28" s="15" t="s">
        <v>213</v>
      </c>
      <c r="F28" s="3"/>
      <c r="G28" s="3"/>
      <c r="H28" s="4"/>
      <c r="I28" s="48">
        <v>225120777</v>
      </c>
      <c r="J28" s="49"/>
      <c r="K28" s="48">
        <v>1621594081</v>
      </c>
      <c r="L28" s="49" t="s">
        <v>0</v>
      </c>
    </row>
    <row r="29" spans="1:12" ht="15" customHeight="1">
      <c r="A29" s="27"/>
      <c r="B29" s="14"/>
      <c r="C29" s="15"/>
      <c r="D29" s="15" t="s">
        <v>146</v>
      </c>
      <c r="E29" s="15" t="s">
        <v>154</v>
      </c>
      <c r="F29" s="3"/>
      <c r="G29" s="3"/>
      <c r="H29" s="4"/>
      <c r="I29" s="48">
        <v>398527240</v>
      </c>
      <c r="J29" s="49"/>
      <c r="K29" s="48">
        <v>0</v>
      </c>
      <c r="L29" s="49"/>
    </row>
    <row r="30" spans="1:12" ht="15" customHeight="1">
      <c r="A30" s="27"/>
      <c r="B30" s="14"/>
      <c r="C30" s="15" t="s">
        <v>2</v>
      </c>
      <c r="D30" s="15"/>
      <c r="E30" s="3"/>
      <c r="F30" s="3"/>
      <c r="G30" s="3"/>
      <c r="H30" s="4"/>
      <c r="I30" s="48"/>
      <c r="J30" s="49">
        <f>SUM(I31:I34)</f>
        <v>74645522571</v>
      </c>
      <c r="K30" s="48"/>
      <c r="L30" s="49">
        <f>SUM(K31:K34)</f>
        <v>65775138486</v>
      </c>
    </row>
    <row r="31" spans="1:12" ht="15" customHeight="1">
      <c r="A31" s="27"/>
      <c r="B31" s="14"/>
      <c r="C31" s="15"/>
      <c r="D31" s="15" t="s">
        <v>143</v>
      </c>
      <c r="E31" s="15" t="s">
        <v>214</v>
      </c>
      <c r="F31" s="3"/>
      <c r="G31" s="3"/>
      <c r="H31" s="4"/>
      <c r="I31" s="48">
        <v>2273958580</v>
      </c>
      <c r="J31" s="49"/>
      <c r="K31" s="48">
        <v>2813872709</v>
      </c>
      <c r="L31" s="49" t="s">
        <v>0</v>
      </c>
    </row>
    <row r="32" spans="1:12" ht="15" customHeight="1">
      <c r="A32" s="27"/>
      <c r="B32" s="14"/>
      <c r="C32" s="15"/>
      <c r="D32" s="15" t="s">
        <v>144</v>
      </c>
      <c r="E32" s="15" t="s">
        <v>215</v>
      </c>
      <c r="F32" s="3"/>
      <c r="G32" s="3"/>
      <c r="H32" s="4"/>
      <c r="I32" s="48">
        <v>31427244524</v>
      </c>
      <c r="J32" s="49"/>
      <c r="K32" s="48">
        <v>24930454589</v>
      </c>
      <c r="L32" s="49" t="s">
        <v>0</v>
      </c>
    </row>
    <row r="33" spans="1:12" ht="15" customHeight="1">
      <c r="B33" s="14"/>
      <c r="C33" s="15"/>
      <c r="D33" s="15" t="s">
        <v>145</v>
      </c>
      <c r="E33" s="15" t="s">
        <v>155</v>
      </c>
      <c r="F33" s="3"/>
      <c r="G33" s="3"/>
      <c r="H33" s="4"/>
      <c r="I33" s="48">
        <v>38525469476</v>
      </c>
      <c r="J33" s="49"/>
      <c r="K33" s="48">
        <v>36509453971</v>
      </c>
      <c r="L33" s="49" t="s">
        <v>0</v>
      </c>
    </row>
    <row r="34" spans="1:12" ht="15" customHeight="1">
      <c r="B34" s="14"/>
      <c r="C34" s="15"/>
      <c r="D34" s="15" t="s">
        <v>146</v>
      </c>
      <c r="E34" s="15" t="s">
        <v>156</v>
      </c>
      <c r="F34" s="3"/>
      <c r="G34" s="3"/>
      <c r="H34" s="4"/>
      <c r="I34" s="48">
        <v>2418849991</v>
      </c>
      <c r="J34" s="49"/>
      <c r="K34" s="48">
        <v>1521357217</v>
      </c>
      <c r="L34" s="49" t="s">
        <v>0</v>
      </c>
    </row>
    <row r="35" spans="1:12" ht="15" customHeight="1">
      <c r="A35" s="26"/>
      <c r="B35" s="14"/>
      <c r="C35" s="15" t="s">
        <v>472</v>
      </c>
      <c r="D35" s="15"/>
      <c r="E35" s="3"/>
      <c r="F35" s="3"/>
      <c r="G35" s="3"/>
      <c r="H35" s="4"/>
      <c r="I35" s="48"/>
      <c r="J35" s="49">
        <f>SUM(I36:I37)</f>
        <v>2981607880</v>
      </c>
      <c r="K35" s="48"/>
      <c r="L35" s="49">
        <f>SUM(K36:K37)</f>
        <v>5714441863</v>
      </c>
    </row>
    <row r="36" spans="1:12" ht="15" customHeight="1">
      <c r="B36" s="14"/>
      <c r="C36" s="15"/>
      <c r="D36" s="15" t="s">
        <v>143</v>
      </c>
      <c r="E36" s="15" t="s">
        <v>375</v>
      </c>
      <c r="F36" s="3"/>
      <c r="G36" s="3"/>
      <c r="H36" s="4"/>
      <c r="I36" s="48">
        <v>603613650</v>
      </c>
      <c r="J36" s="49"/>
      <c r="K36" s="48">
        <v>1220869891</v>
      </c>
      <c r="L36" s="49" t="s">
        <v>0</v>
      </c>
    </row>
    <row r="37" spans="1:12" ht="15" customHeight="1">
      <c r="B37" s="14"/>
      <c r="C37" s="15"/>
      <c r="D37" s="15" t="s">
        <v>144</v>
      </c>
      <c r="E37" s="15" t="s">
        <v>376</v>
      </c>
      <c r="F37" s="3"/>
      <c r="G37" s="3"/>
      <c r="H37" s="4"/>
      <c r="I37" s="48">
        <v>2377994230</v>
      </c>
      <c r="J37" s="49"/>
      <c r="K37" s="48">
        <v>4493571972</v>
      </c>
      <c r="L37" s="49" t="s">
        <v>0</v>
      </c>
    </row>
    <row r="38" spans="1:12" ht="15" customHeight="1">
      <c r="B38" s="16"/>
      <c r="C38" s="17" t="s">
        <v>473</v>
      </c>
      <c r="D38" s="17"/>
      <c r="E38" s="3"/>
      <c r="F38" s="3"/>
      <c r="G38" s="3"/>
      <c r="H38" s="4"/>
      <c r="I38" s="48"/>
      <c r="J38" s="49">
        <f>SUM(I39:I43)</f>
        <v>7153599466</v>
      </c>
      <c r="K38" s="48"/>
      <c r="L38" s="49">
        <f>SUM(K39:K43)</f>
        <v>3638913254</v>
      </c>
    </row>
    <row r="39" spans="1:12" ht="15" customHeight="1">
      <c r="B39" s="16"/>
      <c r="C39" s="17"/>
      <c r="D39" s="17" t="s">
        <v>355</v>
      </c>
      <c r="E39" s="17" t="s">
        <v>377</v>
      </c>
      <c r="F39" s="3"/>
      <c r="G39" s="3"/>
      <c r="H39" s="4"/>
      <c r="I39" s="48">
        <v>3127110545</v>
      </c>
      <c r="J39" s="49"/>
      <c r="K39" s="48">
        <v>2039140662</v>
      </c>
      <c r="L39" s="49" t="s">
        <v>0</v>
      </c>
    </row>
    <row r="40" spans="1:12" ht="15" customHeight="1">
      <c r="B40" s="16"/>
      <c r="C40" s="17"/>
      <c r="D40" s="17" t="s">
        <v>357</v>
      </c>
      <c r="E40" s="17" t="s">
        <v>378</v>
      </c>
      <c r="F40" s="3"/>
      <c r="G40" s="3"/>
      <c r="H40" s="4"/>
      <c r="I40" s="48">
        <v>3853404437</v>
      </c>
      <c r="J40" s="49"/>
      <c r="K40" s="48">
        <v>1334669678</v>
      </c>
      <c r="L40" s="49"/>
    </row>
    <row r="41" spans="1:12" ht="15" customHeight="1">
      <c r="B41" s="16"/>
      <c r="C41" s="17"/>
      <c r="D41" s="17" t="s">
        <v>145</v>
      </c>
      <c r="E41" s="17" t="s">
        <v>379</v>
      </c>
      <c r="F41" s="3"/>
      <c r="G41" s="3"/>
      <c r="H41" s="4"/>
      <c r="I41" s="48">
        <v>171884484</v>
      </c>
      <c r="J41" s="49"/>
      <c r="K41" s="48">
        <v>135143110</v>
      </c>
      <c r="L41" s="49"/>
    </row>
    <row r="42" spans="1:12" ht="15" customHeight="1">
      <c r="B42" s="16"/>
      <c r="C42" s="17"/>
      <c r="D42" s="17" t="s">
        <v>146</v>
      </c>
      <c r="E42" s="17" t="s">
        <v>380</v>
      </c>
      <c r="F42" s="3"/>
      <c r="G42" s="3"/>
      <c r="H42" s="4"/>
      <c r="I42" s="48">
        <v>0</v>
      </c>
      <c r="J42" s="49"/>
      <c r="K42" s="48">
        <v>129602026</v>
      </c>
      <c r="L42" s="49" t="s">
        <v>0</v>
      </c>
    </row>
    <row r="43" spans="1:12" ht="15" customHeight="1">
      <c r="B43" s="16"/>
      <c r="C43" s="17"/>
      <c r="D43" s="17" t="s">
        <v>147</v>
      </c>
      <c r="E43" s="17" t="s">
        <v>381</v>
      </c>
      <c r="F43" s="3"/>
      <c r="G43" s="3"/>
      <c r="H43" s="4"/>
      <c r="I43" s="48">
        <v>1200000</v>
      </c>
      <c r="J43" s="49"/>
      <c r="K43" s="48">
        <v>357778</v>
      </c>
      <c r="L43" s="49"/>
    </row>
    <row r="44" spans="1:12" ht="15" customHeight="1">
      <c r="B44" s="16" t="s">
        <v>382</v>
      </c>
      <c r="C44" s="17"/>
      <c r="D44" s="17"/>
      <c r="E44" s="3"/>
      <c r="F44" s="3"/>
      <c r="G44" s="3"/>
      <c r="H44" s="4"/>
      <c r="I44" s="48"/>
      <c r="J44" s="49">
        <f>SUM(J45,J51,J58,J63,J67,J69,J72,J96)</f>
        <v>1017890195049</v>
      </c>
      <c r="K44" s="48"/>
      <c r="L44" s="49">
        <f>SUM(L45,L51,L58,L63,L67,L69,L72,L96)</f>
        <v>998887899525</v>
      </c>
    </row>
    <row r="45" spans="1:12" ht="15" customHeight="1">
      <c r="B45" s="16"/>
      <c r="C45" s="17" t="s">
        <v>3</v>
      </c>
      <c r="D45" s="17"/>
      <c r="E45" s="3"/>
      <c r="F45" s="3"/>
      <c r="G45" s="3"/>
      <c r="H45" s="4"/>
      <c r="I45" s="48"/>
      <c r="J45" s="49">
        <f>SUM(I46:I50)</f>
        <v>30003700862</v>
      </c>
      <c r="K45" s="48"/>
      <c r="L45" s="49">
        <f>SUM(K46:K50)</f>
        <v>30340686429</v>
      </c>
    </row>
    <row r="46" spans="1:12" ht="15" customHeight="1">
      <c r="B46" s="16"/>
      <c r="C46" s="17"/>
      <c r="D46" s="17" t="s">
        <v>355</v>
      </c>
      <c r="E46" s="17" t="s">
        <v>383</v>
      </c>
      <c r="F46" s="3"/>
      <c r="G46" s="3"/>
      <c r="H46" s="4"/>
      <c r="I46" s="48">
        <v>23679222022</v>
      </c>
      <c r="J46" s="49"/>
      <c r="K46" s="48">
        <v>23446319640</v>
      </c>
      <c r="L46" s="49" t="s">
        <v>0</v>
      </c>
    </row>
    <row r="47" spans="1:12" ht="15" customHeight="1">
      <c r="B47" s="16"/>
      <c r="C47" s="17"/>
      <c r="D47" s="17" t="s">
        <v>357</v>
      </c>
      <c r="E47" s="17" t="s">
        <v>384</v>
      </c>
      <c r="F47" s="3"/>
      <c r="G47" s="3"/>
      <c r="H47" s="4"/>
      <c r="I47" s="48">
        <v>320020848</v>
      </c>
      <c r="J47" s="49"/>
      <c r="K47" s="48">
        <v>438978799</v>
      </c>
      <c r="L47" s="49" t="s">
        <v>0</v>
      </c>
    </row>
    <row r="48" spans="1:12" ht="15" customHeight="1">
      <c r="B48" s="16"/>
      <c r="C48" s="17"/>
      <c r="D48" s="17" t="s">
        <v>474</v>
      </c>
      <c r="E48" s="17" t="s">
        <v>385</v>
      </c>
      <c r="F48" s="3"/>
      <c r="G48" s="3"/>
      <c r="H48" s="4"/>
      <c r="I48" s="48">
        <v>66246116</v>
      </c>
      <c r="J48" s="49"/>
      <c r="K48" s="48">
        <v>246367832</v>
      </c>
      <c r="L48" s="49" t="s">
        <v>0</v>
      </c>
    </row>
    <row r="49" spans="2:12" ht="15" customHeight="1">
      <c r="B49" s="16"/>
      <c r="C49" s="17"/>
      <c r="D49" s="17" t="s">
        <v>475</v>
      </c>
      <c r="E49" s="17" t="s">
        <v>386</v>
      </c>
      <c r="F49" s="3"/>
      <c r="G49" s="3"/>
      <c r="H49" s="4"/>
      <c r="I49" s="48">
        <v>676750518</v>
      </c>
      <c r="J49" s="49"/>
      <c r="K49" s="48">
        <v>394842300</v>
      </c>
      <c r="L49" s="49"/>
    </row>
    <row r="50" spans="2:12" ht="15" customHeight="1">
      <c r="B50" s="16"/>
      <c r="C50" s="17"/>
      <c r="D50" s="17" t="s">
        <v>476</v>
      </c>
      <c r="E50" s="17" t="s">
        <v>387</v>
      </c>
      <c r="F50" s="3"/>
      <c r="G50" s="3"/>
      <c r="H50" s="4"/>
      <c r="I50" s="48">
        <v>5261461358</v>
      </c>
      <c r="J50" s="49"/>
      <c r="K50" s="48">
        <v>5814177858</v>
      </c>
      <c r="L50" s="49" t="s">
        <v>0</v>
      </c>
    </row>
    <row r="51" spans="2:12" ht="15" customHeight="1">
      <c r="B51" s="16"/>
      <c r="C51" s="17" t="s">
        <v>388</v>
      </c>
      <c r="D51" s="17"/>
      <c r="E51" s="3"/>
      <c r="F51" s="3"/>
      <c r="G51" s="3"/>
      <c r="H51" s="4"/>
      <c r="I51" s="48"/>
      <c r="J51" s="49">
        <f>SUM(I52:I57)</f>
        <v>220564210454</v>
      </c>
      <c r="K51" s="48"/>
      <c r="L51" s="49">
        <f>SUM(K52:K57)</f>
        <v>275195148002</v>
      </c>
    </row>
    <row r="52" spans="2:12" ht="15" customHeight="1">
      <c r="B52" s="16"/>
      <c r="C52" s="17"/>
      <c r="D52" s="17" t="s">
        <v>143</v>
      </c>
      <c r="E52" s="17" t="s">
        <v>389</v>
      </c>
      <c r="F52" s="3"/>
      <c r="G52" s="3"/>
      <c r="H52" s="4"/>
      <c r="I52" s="48">
        <v>144678387561</v>
      </c>
      <c r="J52" s="49"/>
      <c r="K52" s="48">
        <v>174588557060</v>
      </c>
      <c r="L52" s="49" t="s">
        <v>0</v>
      </c>
    </row>
    <row r="53" spans="2:12" ht="15" customHeight="1">
      <c r="B53" s="16"/>
      <c r="C53" s="17"/>
      <c r="D53" s="17" t="s">
        <v>144</v>
      </c>
      <c r="E53" s="17" t="s">
        <v>390</v>
      </c>
      <c r="F53" s="3"/>
      <c r="G53" s="3"/>
      <c r="H53" s="4"/>
      <c r="I53" s="48">
        <v>18141582613</v>
      </c>
      <c r="J53" s="49"/>
      <c r="K53" s="48">
        <v>12816784913</v>
      </c>
      <c r="L53" s="49" t="s">
        <v>0</v>
      </c>
    </row>
    <row r="54" spans="2:12" ht="15" customHeight="1">
      <c r="B54" s="16"/>
      <c r="C54" s="17"/>
      <c r="D54" s="17" t="s">
        <v>474</v>
      </c>
      <c r="E54" s="17" t="s">
        <v>391</v>
      </c>
      <c r="F54" s="3"/>
      <c r="G54" s="3"/>
      <c r="H54" s="4"/>
      <c r="I54" s="48">
        <v>611936092</v>
      </c>
      <c r="J54" s="49"/>
      <c r="K54" s="48">
        <v>1385570543</v>
      </c>
      <c r="L54" s="49" t="s">
        <v>0</v>
      </c>
    </row>
    <row r="55" spans="2:12" ht="15" customHeight="1">
      <c r="B55" s="16"/>
      <c r="C55" s="17"/>
      <c r="D55" s="17" t="s">
        <v>475</v>
      </c>
      <c r="E55" s="17" t="s">
        <v>392</v>
      </c>
      <c r="F55" s="3"/>
      <c r="G55" s="3"/>
      <c r="H55" s="4"/>
      <c r="I55" s="48">
        <v>54231656495</v>
      </c>
      <c r="J55" s="49"/>
      <c r="K55" s="48">
        <v>80595178795</v>
      </c>
      <c r="L55" s="49"/>
    </row>
    <row r="56" spans="2:12" ht="15" customHeight="1">
      <c r="B56" s="16"/>
      <c r="C56" s="17"/>
      <c r="D56" s="17" t="s">
        <v>476</v>
      </c>
      <c r="E56" s="17" t="s">
        <v>393</v>
      </c>
      <c r="F56" s="3"/>
      <c r="G56" s="3"/>
      <c r="H56" s="4"/>
      <c r="I56" s="48">
        <v>284384129</v>
      </c>
      <c r="J56" s="49"/>
      <c r="K56" s="48">
        <v>314518002</v>
      </c>
      <c r="L56" s="49"/>
    </row>
    <row r="57" spans="2:12" ht="15" customHeight="1">
      <c r="B57" s="16"/>
      <c r="C57" s="17"/>
      <c r="D57" s="17" t="s">
        <v>477</v>
      </c>
      <c r="E57" s="17" t="s">
        <v>394</v>
      </c>
      <c r="F57" s="3"/>
      <c r="G57" s="3"/>
      <c r="H57" s="4"/>
      <c r="I57" s="48">
        <v>2616263564</v>
      </c>
      <c r="J57" s="49"/>
      <c r="K57" s="48">
        <v>5494538689</v>
      </c>
      <c r="L57" s="49"/>
    </row>
    <row r="58" spans="2:12" ht="15" customHeight="1">
      <c r="B58" s="16"/>
      <c r="C58" s="17" t="s">
        <v>395</v>
      </c>
      <c r="D58" s="17"/>
      <c r="E58" s="3"/>
      <c r="F58" s="3"/>
      <c r="G58" s="3"/>
      <c r="H58" s="4"/>
      <c r="I58" s="48"/>
      <c r="J58" s="49">
        <f>SUM(I59:I62)</f>
        <v>604019810246</v>
      </c>
      <c r="K58" s="48"/>
      <c r="L58" s="49">
        <f>SUM(K59:K62)</f>
        <v>555570137274</v>
      </c>
    </row>
    <row r="59" spans="2:12" ht="15" customHeight="1">
      <c r="B59" s="16"/>
      <c r="C59" s="17"/>
      <c r="D59" s="17" t="s">
        <v>355</v>
      </c>
      <c r="E59" s="17" t="s">
        <v>396</v>
      </c>
      <c r="F59" s="3"/>
      <c r="G59" s="3"/>
      <c r="H59" s="4"/>
      <c r="I59" s="48">
        <v>572806462635</v>
      </c>
      <c r="J59" s="49"/>
      <c r="K59" s="48">
        <v>551497804744</v>
      </c>
      <c r="L59" s="49" t="s">
        <v>0</v>
      </c>
    </row>
    <row r="60" spans="2:12" ht="15" customHeight="1">
      <c r="B60" s="16"/>
      <c r="C60" s="17"/>
      <c r="D60" s="17" t="s">
        <v>357</v>
      </c>
      <c r="E60" s="17" t="s">
        <v>397</v>
      </c>
      <c r="F60" s="3"/>
      <c r="G60" s="3"/>
      <c r="H60" s="4"/>
      <c r="I60" s="48">
        <v>25636408870</v>
      </c>
      <c r="J60" s="49"/>
      <c r="K60" s="48">
        <v>1978695838</v>
      </c>
      <c r="L60" s="49"/>
    </row>
    <row r="61" spans="2:12" ht="15" customHeight="1">
      <c r="B61" s="16"/>
      <c r="C61" s="17"/>
      <c r="D61" s="17" t="s">
        <v>145</v>
      </c>
      <c r="E61" s="17" t="s">
        <v>398</v>
      </c>
      <c r="F61" s="3"/>
      <c r="G61" s="3"/>
      <c r="H61" s="4"/>
      <c r="I61" s="48">
        <v>0</v>
      </c>
      <c r="J61" s="49"/>
      <c r="K61" s="48">
        <v>186500306</v>
      </c>
      <c r="L61" s="49" t="s">
        <v>0</v>
      </c>
    </row>
    <row r="62" spans="2:12" ht="15" customHeight="1">
      <c r="B62" s="16"/>
      <c r="C62" s="17"/>
      <c r="D62" s="17" t="s">
        <v>146</v>
      </c>
      <c r="E62" s="17" t="s">
        <v>399</v>
      </c>
      <c r="F62" s="3"/>
      <c r="G62" s="3"/>
      <c r="H62" s="4"/>
      <c r="I62" s="48">
        <v>5576938741</v>
      </c>
      <c r="J62" s="49"/>
      <c r="K62" s="48">
        <v>1907136386</v>
      </c>
      <c r="L62" s="49"/>
    </row>
    <row r="63" spans="2:12" ht="15" customHeight="1">
      <c r="B63" s="16"/>
      <c r="C63" s="17" t="s">
        <v>4</v>
      </c>
      <c r="D63" s="17"/>
      <c r="E63" s="3"/>
      <c r="F63" s="3"/>
      <c r="G63" s="3"/>
      <c r="H63" s="4"/>
      <c r="I63" s="48"/>
      <c r="J63" s="49">
        <f>SUM(I64:I66)</f>
        <v>38638214949</v>
      </c>
      <c r="K63" s="48"/>
      <c r="L63" s="49">
        <f>SUM(K64:K66)</f>
        <v>31889719926</v>
      </c>
    </row>
    <row r="64" spans="2:12" ht="15" customHeight="1">
      <c r="B64" s="16"/>
      <c r="C64" s="17"/>
      <c r="D64" s="17" t="s">
        <v>355</v>
      </c>
      <c r="E64" s="17" t="s">
        <v>400</v>
      </c>
      <c r="F64" s="3"/>
      <c r="G64" s="3"/>
      <c r="H64" s="4"/>
      <c r="I64" s="48">
        <v>7638315328</v>
      </c>
      <c r="J64" s="49"/>
      <c r="K64" s="48">
        <v>5491224023</v>
      </c>
      <c r="L64" s="49" t="s">
        <v>0</v>
      </c>
    </row>
    <row r="65" spans="1:12" ht="15" customHeight="1">
      <c r="B65" s="16"/>
      <c r="C65" s="17"/>
      <c r="D65" s="17" t="s">
        <v>357</v>
      </c>
      <c r="E65" s="17" t="s">
        <v>401</v>
      </c>
      <c r="F65" s="3"/>
      <c r="G65" s="3"/>
      <c r="H65" s="4"/>
      <c r="I65" s="48">
        <v>30732635711</v>
      </c>
      <c r="J65" s="49"/>
      <c r="K65" s="48">
        <v>26247539007</v>
      </c>
      <c r="L65" s="49" t="s">
        <v>0</v>
      </c>
    </row>
    <row r="66" spans="1:12" ht="15" customHeight="1">
      <c r="B66" s="16"/>
      <c r="C66" s="17"/>
      <c r="D66" s="17" t="s">
        <v>145</v>
      </c>
      <c r="E66" s="17" t="s">
        <v>402</v>
      </c>
      <c r="F66" s="3"/>
      <c r="G66" s="3"/>
      <c r="H66" s="4"/>
      <c r="I66" s="48">
        <v>267263910</v>
      </c>
      <c r="J66" s="49"/>
      <c r="K66" s="48">
        <v>150956896</v>
      </c>
      <c r="L66" s="49" t="s">
        <v>0</v>
      </c>
    </row>
    <row r="67" spans="1:12" ht="15" customHeight="1">
      <c r="A67" s="27"/>
      <c r="B67" s="16"/>
      <c r="C67" s="17" t="s">
        <v>403</v>
      </c>
      <c r="D67" s="17"/>
      <c r="E67" s="3"/>
      <c r="F67" s="3"/>
      <c r="G67" s="3"/>
      <c r="H67" s="4"/>
      <c r="I67" s="48"/>
      <c r="J67" s="49">
        <f>SUM(I68:I68)</f>
        <v>1790887548</v>
      </c>
      <c r="K67" s="48"/>
      <c r="L67" s="49">
        <f>SUM(K68:K68)</f>
        <v>1310514326</v>
      </c>
    </row>
    <row r="68" spans="1:12" ht="15" customHeight="1">
      <c r="A68" s="27"/>
      <c r="B68" s="16"/>
      <c r="C68" s="17"/>
      <c r="D68" s="17" t="s">
        <v>151</v>
      </c>
      <c r="E68" s="17" t="s">
        <v>404</v>
      </c>
      <c r="F68" s="3"/>
      <c r="G68" s="3"/>
      <c r="H68" s="4"/>
      <c r="I68" s="48">
        <v>1790887548</v>
      </c>
      <c r="J68" s="49"/>
      <c r="K68" s="48">
        <v>1310514326</v>
      </c>
      <c r="L68" s="49" t="s">
        <v>0</v>
      </c>
    </row>
    <row r="69" spans="1:12" ht="15" customHeight="1">
      <c r="A69" s="27"/>
      <c r="B69" s="16"/>
      <c r="C69" s="17" t="s">
        <v>5</v>
      </c>
      <c r="D69" s="17"/>
      <c r="E69" s="3"/>
      <c r="F69" s="3"/>
      <c r="G69" s="3"/>
      <c r="H69" s="4"/>
      <c r="I69" s="48"/>
      <c r="J69" s="49">
        <f>SUM(I70:I71)</f>
        <v>2699283196</v>
      </c>
      <c r="K69" s="48"/>
      <c r="L69" s="49">
        <f>SUM(K70:K71)</f>
        <v>5100157043</v>
      </c>
    </row>
    <row r="70" spans="1:12" ht="15" customHeight="1">
      <c r="B70" s="16"/>
      <c r="C70" s="17"/>
      <c r="D70" s="17" t="s">
        <v>355</v>
      </c>
      <c r="E70" s="17" t="s">
        <v>405</v>
      </c>
      <c r="F70" s="3"/>
      <c r="G70" s="3"/>
      <c r="H70" s="4"/>
      <c r="I70" s="48">
        <v>432946099</v>
      </c>
      <c r="J70" s="49"/>
      <c r="K70" s="48">
        <v>850166193</v>
      </c>
      <c r="L70" s="49" t="s">
        <v>0</v>
      </c>
    </row>
    <row r="71" spans="1:12" ht="15" customHeight="1">
      <c r="B71" s="16"/>
      <c r="C71" s="17"/>
      <c r="D71" s="17" t="s">
        <v>357</v>
      </c>
      <c r="E71" s="17" t="s">
        <v>406</v>
      </c>
      <c r="F71" s="3"/>
      <c r="G71" s="3"/>
      <c r="H71" s="4"/>
      <c r="I71" s="48">
        <v>2266337097</v>
      </c>
      <c r="J71" s="49"/>
      <c r="K71" s="48">
        <v>4249990850</v>
      </c>
      <c r="L71" s="49" t="s">
        <v>0</v>
      </c>
    </row>
    <row r="72" spans="1:12" ht="15" customHeight="1">
      <c r="B72" s="16"/>
      <c r="C72" s="17" t="s">
        <v>6</v>
      </c>
      <c r="D72" s="17"/>
      <c r="E72" s="3"/>
      <c r="F72" s="3"/>
      <c r="G72" s="3"/>
      <c r="H72" s="4"/>
      <c r="I72" s="48"/>
      <c r="J72" s="49">
        <f>SUM(I73:I95)</f>
        <v>118796203827</v>
      </c>
      <c r="K72" s="48"/>
      <c r="L72" s="49">
        <f>SUM(K73:K95)</f>
        <v>99255707006</v>
      </c>
    </row>
    <row r="73" spans="1:12" ht="15" customHeight="1">
      <c r="B73" s="16"/>
      <c r="C73" s="17"/>
      <c r="D73" s="17" t="s">
        <v>355</v>
      </c>
      <c r="E73" s="17" t="s">
        <v>407</v>
      </c>
      <c r="F73" s="3"/>
      <c r="G73" s="3"/>
      <c r="H73" s="4"/>
      <c r="I73" s="48">
        <v>62676747979</v>
      </c>
      <c r="J73" s="49"/>
      <c r="K73" s="48">
        <v>45382486342</v>
      </c>
      <c r="L73" s="49"/>
    </row>
    <row r="74" spans="1:12" ht="15" customHeight="1">
      <c r="B74" s="16"/>
      <c r="C74" s="17"/>
      <c r="D74" s="17" t="s">
        <v>357</v>
      </c>
      <c r="E74" s="17" t="s">
        <v>408</v>
      </c>
      <c r="F74" s="3"/>
      <c r="G74" s="3"/>
      <c r="H74" s="4"/>
      <c r="I74" s="48">
        <v>3378577260</v>
      </c>
      <c r="J74" s="49"/>
      <c r="K74" s="48">
        <v>2479818380</v>
      </c>
      <c r="L74" s="49"/>
    </row>
    <row r="75" spans="1:12" ht="15" customHeight="1">
      <c r="B75" s="16"/>
      <c r="C75" s="17"/>
      <c r="D75" s="17" t="s">
        <v>145</v>
      </c>
      <c r="E75" s="17" t="s">
        <v>409</v>
      </c>
      <c r="F75" s="3"/>
      <c r="G75" s="3"/>
      <c r="H75" s="4"/>
      <c r="I75" s="48">
        <v>13783729455</v>
      </c>
      <c r="J75" s="49"/>
      <c r="K75" s="48">
        <v>12137654312</v>
      </c>
      <c r="L75" s="49"/>
    </row>
    <row r="76" spans="1:12" ht="15" customHeight="1">
      <c r="B76" s="16"/>
      <c r="C76" s="17"/>
      <c r="D76" s="17" t="s">
        <v>146</v>
      </c>
      <c r="E76" s="17" t="s">
        <v>410</v>
      </c>
      <c r="F76" s="3"/>
      <c r="G76" s="3"/>
      <c r="H76" s="4"/>
      <c r="I76" s="48">
        <v>6931360355</v>
      </c>
      <c r="J76" s="49"/>
      <c r="K76" s="48">
        <v>6903104265</v>
      </c>
      <c r="L76" s="49"/>
    </row>
    <row r="77" spans="1:12" ht="15" customHeight="1">
      <c r="B77" s="16"/>
      <c r="C77" s="17"/>
      <c r="D77" s="17" t="s">
        <v>147</v>
      </c>
      <c r="E77" s="17" t="s">
        <v>411</v>
      </c>
      <c r="F77" s="3"/>
      <c r="G77" s="3"/>
      <c r="H77" s="4"/>
      <c r="I77" s="48">
        <v>2213406040</v>
      </c>
      <c r="J77" s="49"/>
      <c r="K77" s="48">
        <v>4639652752</v>
      </c>
      <c r="L77" s="49"/>
    </row>
    <row r="78" spans="1:12" ht="15" customHeight="1">
      <c r="B78" s="16"/>
      <c r="C78" s="17"/>
      <c r="D78" s="17" t="s">
        <v>148</v>
      </c>
      <c r="E78" s="17" t="s">
        <v>412</v>
      </c>
      <c r="F78" s="3"/>
      <c r="G78" s="3"/>
      <c r="H78" s="4"/>
      <c r="I78" s="48">
        <v>6534572419</v>
      </c>
      <c r="J78" s="49"/>
      <c r="K78" s="48">
        <v>6716833220</v>
      </c>
      <c r="L78" s="49"/>
    </row>
    <row r="79" spans="1:12" ht="15" customHeight="1">
      <c r="B79" s="16"/>
      <c r="C79" s="17"/>
      <c r="D79" s="17" t="s">
        <v>149</v>
      </c>
      <c r="E79" s="17" t="s">
        <v>413</v>
      </c>
      <c r="F79" s="3"/>
      <c r="G79" s="3"/>
      <c r="H79" s="4"/>
      <c r="I79" s="48">
        <v>3830266078</v>
      </c>
      <c r="J79" s="49"/>
      <c r="K79" s="48">
        <v>2906077632</v>
      </c>
      <c r="L79" s="49"/>
    </row>
    <row r="80" spans="1:12" ht="15" customHeight="1">
      <c r="B80" s="16"/>
      <c r="C80" s="17"/>
      <c r="D80" s="17" t="s">
        <v>150</v>
      </c>
      <c r="E80" s="17" t="s">
        <v>414</v>
      </c>
      <c r="F80" s="3"/>
      <c r="G80" s="3"/>
      <c r="H80" s="4"/>
      <c r="I80" s="48">
        <v>3074150529</v>
      </c>
      <c r="J80" s="49"/>
      <c r="K80" s="48">
        <v>4214339618</v>
      </c>
      <c r="L80" s="49"/>
    </row>
    <row r="81" spans="2:12" ht="15" customHeight="1">
      <c r="B81" s="16"/>
      <c r="C81" s="17"/>
      <c r="D81" s="17" t="s">
        <v>157</v>
      </c>
      <c r="E81" s="17" t="s">
        <v>415</v>
      </c>
      <c r="F81" s="3"/>
      <c r="G81" s="3"/>
      <c r="H81" s="4"/>
      <c r="I81" s="48">
        <v>4985295665</v>
      </c>
      <c r="J81" s="49"/>
      <c r="K81" s="48">
        <v>1215176918</v>
      </c>
      <c r="L81" s="49"/>
    </row>
    <row r="82" spans="2:12" ht="15" customHeight="1">
      <c r="B82" s="16"/>
      <c r="C82" s="17"/>
      <c r="D82" s="17" t="s">
        <v>158</v>
      </c>
      <c r="E82" s="17" t="s">
        <v>416</v>
      </c>
      <c r="F82" s="3"/>
      <c r="G82" s="3"/>
      <c r="H82" s="4"/>
      <c r="I82" s="48">
        <v>176891799</v>
      </c>
      <c r="J82" s="49"/>
      <c r="K82" s="48">
        <v>166427713</v>
      </c>
      <c r="L82" s="49"/>
    </row>
    <row r="83" spans="2:12" ht="15" customHeight="1">
      <c r="B83" s="16"/>
      <c r="C83" s="17"/>
      <c r="D83" s="17" t="s">
        <v>159</v>
      </c>
      <c r="E83" s="17" t="s">
        <v>417</v>
      </c>
      <c r="F83" s="3"/>
      <c r="G83" s="3"/>
      <c r="H83" s="4"/>
      <c r="I83" s="48">
        <v>92564240</v>
      </c>
      <c r="J83" s="49"/>
      <c r="K83" s="48">
        <v>77293114</v>
      </c>
      <c r="L83" s="49"/>
    </row>
    <row r="84" spans="2:12" ht="15" customHeight="1">
      <c r="B84" s="16"/>
      <c r="C84" s="17"/>
      <c r="D84" s="17" t="s">
        <v>160</v>
      </c>
      <c r="E84" s="17" t="s">
        <v>418</v>
      </c>
      <c r="F84" s="3"/>
      <c r="G84" s="3"/>
      <c r="H84" s="4"/>
      <c r="I84" s="48">
        <v>1801976974</v>
      </c>
      <c r="J84" s="49"/>
      <c r="K84" s="48">
        <v>1647050597</v>
      </c>
      <c r="L84" s="49"/>
    </row>
    <row r="85" spans="2:12" ht="15" customHeight="1">
      <c r="B85" s="16"/>
      <c r="C85" s="17"/>
      <c r="D85" s="17" t="s">
        <v>161</v>
      </c>
      <c r="E85" s="17" t="s">
        <v>419</v>
      </c>
      <c r="F85" s="3"/>
      <c r="G85" s="3"/>
      <c r="H85" s="4"/>
      <c r="I85" s="48">
        <v>6118924381</v>
      </c>
      <c r="J85" s="49"/>
      <c r="K85" s="48">
        <v>8119136443</v>
      </c>
      <c r="L85" s="49"/>
    </row>
    <row r="86" spans="2:12" ht="15" customHeight="1">
      <c r="B86" s="16"/>
      <c r="C86" s="17"/>
      <c r="D86" s="17" t="s">
        <v>162</v>
      </c>
      <c r="E86" s="17" t="s">
        <v>420</v>
      </c>
      <c r="F86" s="3"/>
      <c r="G86" s="3"/>
      <c r="H86" s="4"/>
      <c r="I86" s="48">
        <v>693348401</v>
      </c>
      <c r="J86" s="49"/>
      <c r="K86" s="48">
        <v>562360000</v>
      </c>
      <c r="L86" s="49"/>
    </row>
    <row r="87" spans="2:12" ht="15" customHeight="1">
      <c r="B87" s="16"/>
      <c r="C87" s="17"/>
      <c r="D87" s="17" t="s">
        <v>163</v>
      </c>
      <c r="E87" s="17" t="s">
        <v>421</v>
      </c>
      <c r="F87" s="3"/>
      <c r="G87" s="3"/>
      <c r="H87" s="4"/>
      <c r="I87" s="48">
        <v>53760410</v>
      </c>
      <c r="J87" s="49"/>
      <c r="K87" s="48">
        <v>57875880</v>
      </c>
      <c r="L87" s="49"/>
    </row>
    <row r="88" spans="2:12" ht="15" customHeight="1">
      <c r="B88" s="16"/>
      <c r="C88" s="17"/>
      <c r="D88" s="17" t="s">
        <v>164</v>
      </c>
      <c r="E88" s="17" t="s">
        <v>422</v>
      </c>
      <c r="F88" s="3"/>
      <c r="G88" s="3"/>
      <c r="H88" s="4"/>
      <c r="I88" s="48">
        <v>15741000</v>
      </c>
      <c r="J88" s="49"/>
      <c r="K88" s="48">
        <v>400140</v>
      </c>
      <c r="L88" s="49"/>
    </row>
    <row r="89" spans="2:12" ht="15" customHeight="1">
      <c r="B89" s="16"/>
      <c r="C89" s="17"/>
      <c r="D89" s="17" t="s">
        <v>165</v>
      </c>
      <c r="E89" s="17" t="s">
        <v>423</v>
      </c>
      <c r="F89" s="3"/>
      <c r="G89" s="3"/>
      <c r="H89" s="4"/>
      <c r="I89" s="48">
        <v>553511855</v>
      </c>
      <c r="J89" s="49"/>
      <c r="K89" s="48">
        <v>490275689</v>
      </c>
      <c r="L89" s="49"/>
    </row>
    <row r="90" spans="2:12" ht="15" customHeight="1">
      <c r="B90" s="16"/>
      <c r="C90" s="17"/>
      <c r="D90" s="17" t="s">
        <v>166</v>
      </c>
      <c r="E90" s="17" t="s">
        <v>424</v>
      </c>
      <c r="F90" s="3"/>
      <c r="G90" s="3"/>
      <c r="H90" s="4"/>
      <c r="I90" s="48">
        <v>264359324</v>
      </c>
      <c r="J90" s="49"/>
      <c r="K90" s="48">
        <v>233765410</v>
      </c>
      <c r="L90" s="49"/>
    </row>
    <row r="91" spans="2:12" ht="15" customHeight="1">
      <c r="B91" s="16"/>
      <c r="C91" s="17"/>
      <c r="D91" s="17" t="s">
        <v>167</v>
      </c>
      <c r="E91" s="17" t="s">
        <v>425</v>
      </c>
      <c r="F91" s="3"/>
      <c r="G91" s="3"/>
      <c r="H91" s="4"/>
      <c r="I91" s="48">
        <v>227787842</v>
      </c>
      <c r="J91" s="49"/>
      <c r="K91" s="48">
        <v>207825089</v>
      </c>
      <c r="L91" s="49"/>
    </row>
    <row r="92" spans="2:12" ht="15" customHeight="1">
      <c r="B92" s="16"/>
      <c r="C92" s="17"/>
      <c r="D92" s="17" t="s">
        <v>168</v>
      </c>
      <c r="E92" s="17" t="s">
        <v>426</v>
      </c>
      <c r="F92" s="3"/>
      <c r="G92" s="3"/>
      <c r="H92" s="4"/>
      <c r="I92" s="48">
        <v>73120610</v>
      </c>
      <c r="J92" s="49"/>
      <c r="K92" s="48">
        <v>81878313</v>
      </c>
      <c r="L92" s="49"/>
    </row>
    <row r="93" spans="2:12" ht="15" customHeight="1">
      <c r="B93" s="16"/>
      <c r="C93" s="17"/>
      <c r="D93" s="17" t="s">
        <v>169</v>
      </c>
      <c r="E93" s="17" t="s">
        <v>427</v>
      </c>
      <c r="F93" s="3"/>
      <c r="G93" s="3"/>
      <c r="H93" s="4"/>
      <c r="I93" s="48">
        <v>901500888</v>
      </c>
      <c r="J93" s="49"/>
      <c r="K93" s="48">
        <v>630375564</v>
      </c>
      <c r="L93" s="49"/>
    </row>
    <row r="94" spans="2:12" ht="15" customHeight="1">
      <c r="B94" s="16"/>
      <c r="C94" s="17"/>
      <c r="D94" s="17" t="s">
        <v>170</v>
      </c>
      <c r="E94" s="17" t="s">
        <v>428</v>
      </c>
      <c r="F94" s="3"/>
      <c r="G94" s="3"/>
      <c r="H94" s="4"/>
      <c r="I94" s="48">
        <v>129606836</v>
      </c>
      <c r="J94" s="49"/>
      <c r="K94" s="48">
        <v>128409323</v>
      </c>
      <c r="L94" s="49"/>
    </row>
    <row r="95" spans="2:12" ht="15" customHeight="1">
      <c r="B95" s="16"/>
      <c r="C95" s="17"/>
      <c r="D95" s="17" t="s">
        <v>171</v>
      </c>
      <c r="E95" s="17" t="s">
        <v>381</v>
      </c>
      <c r="F95" s="3"/>
      <c r="G95" s="3"/>
      <c r="H95" s="4"/>
      <c r="I95" s="48">
        <v>285003487</v>
      </c>
      <c r="J95" s="49"/>
      <c r="K95" s="48">
        <v>257490292</v>
      </c>
      <c r="L95" s="49"/>
    </row>
    <row r="96" spans="2:12" ht="15" customHeight="1">
      <c r="B96" s="16"/>
      <c r="C96" s="17" t="s">
        <v>429</v>
      </c>
      <c r="D96" s="17"/>
      <c r="E96" s="3"/>
      <c r="F96" s="3"/>
      <c r="G96" s="3"/>
      <c r="H96" s="4"/>
      <c r="I96" s="48"/>
      <c r="J96" s="49">
        <f>SUM(I97:I98)</f>
        <v>1377883967</v>
      </c>
      <c r="K96" s="48"/>
      <c r="L96" s="49">
        <f>SUM(K97:K98)</f>
        <v>225829519</v>
      </c>
    </row>
    <row r="97" spans="2:12" ht="15" customHeight="1">
      <c r="B97" s="16"/>
      <c r="C97" s="17"/>
      <c r="D97" s="17" t="s">
        <v>430</v>
      </c>
      <c r="E97" s="17" t="s">
        <v>431</v>
      </c>
      <c r="F97" s="3"/>
      <c r="G97" s="3"/>
      <c r="H97" s="4"/>
      <c r="I97" s="48">
        <v>396294890</v>
      </c>
      <c r="J97" s="49"/>
      <c r="K97" s="48">
        <v>0</v>
      </c>
      <c r="L97" s="49"/>
    </row>
    <row r="98" spans="2:12" ht="15" customHeight="1">
      <c r="B98" s="16"/>
      <c r="C98" s="17"/>
      <c r="D98" s="17" t="s">
        <v>144</v>
      </c>
      <c r="E98" s="17" t="s">
        <v>432</v>
      </c>
      <c r="F98" s="3"/>
      <c r="G98" s="3"/>
      <c r="H98" s="4"/>
      <c r="I98" s="48">
        <v>981589077</v>
      </c>
      <c r="J98" s="49"/>
      <c r="K98" s="48">
        <v>225829519</v>
      </c>
      <c r="L98" s="49"/>
    </row>
    <row r="99" spans="2:12" ht="15" customHeight="1">
      <c r="B99" s="16" t="s">
        <v>433</v>
      </c>
      <c r="C99" s="17"/>
      <c r="D99" s="17"/>
      <c r="E99" s="3"/>
      <c r="F99" s="3"/>
      <c r="G99" s="3"/>
      <c r="H99" s="4"/>
      <c r="I99" s="48"/>
      <c r="J99" s="49">
        <f>J8-J44</f>
        <v>70458773525</v>
      </c>
      <c r="K99" s="48"/>
      <c r="L99" s="49">
        <f>L8-L44</f>
        <v>47324885080</v>
      </c>
    </row>
    <row r="100" spans="2:12" ht="15" customHeight="1">
      <c r="B100" s="16" t="s">
        <v>434</v>
      </c>
      <c r="C100" s="17"/>
      <c r="D100" s="17"/>
      <c r="E100" s="3"/>
      <c r="F100" s="3"/>
      <c r="G100" s="3"/>
      <c r="H100" s="4"/>
      <c r="I100" s="48"/>
      <c r="J100" s="49">
        <f>SUM(J104,J106,J109,J101)</f>
        <v>2170101772</v>
      </c>
      <c r="K100" s="48"/>
      <c r="L100" s="49">
        <f>SUM(L101,L104,L106,L109)</f>
        <v>1170934682</v>
      </c>
    </row>
    <row r="101" spans="2:12" ht="15" customHeight="1">
      <c r="B101" s="16"/>
      <c r="C101" s="17" t="s">
        <v>435</v>
      </c>
      <c r="D101" s="17"/>
      <c r="E101" s="3"/>
      <c r="F101" s="3"/>
      <c r="G101" s="3"/>
      <c r="H101" s="4"/>
      <c r="I101" s="48"/>
      <c r="J101" s="49">
        <f>SUM(I102:I103)</f>
        <v>736794865</v>
      </c>
      <c r="K101" s="48"/>
      <c r="L101" s="49">
        <f>K102</f>
        <v>1016006018</v>
      </c>
    </row>
    <row r="102" spans="2:12" ht="15" customHeight="1">
      <c r="B102" s="16"/>
      <c r="C102" s="17"/>
      <c r="D102" s="17" t="s">
        <v>366</v>
      </c>
      <c r="E102" s="17" t="s">
        <v>436</v>
      </c>
      <c r="F102" s="3"/>
      <c r="G102" s="3"/>
      <c r="H102" s="4"/>
      <c r="I102" s="48">
        <v>627920733</v>
      </c>
      <c r="J102" s="49"/>
      <c r="K102" s="48">
        <v>1016006018</v>
      </c>
      <c r="L102" s="49"/>
    </row>
    <row r="103" spans="2:12" ht="15" customHeight="1">
      <c r="B103" s="16"/>
      <c r="C103" s="17"/>
      <c r="D103" s="17" t="s">
        <v>144</v>
      </c>
      <c r="E103" s="17" t="s">
        <v>437</v>
      </c>
      <c r="F103" s="3"/>
      <c r="G103" s="3"/>
      <c r="H103" s="4"/>
      <c r="I103" s="48">
        <v>108874132</v>
      </c>
      <c r="J103" s="49"/>
      <c r="K103" s="48">
        <v>0</v>
      </c>
      <c r="L103" s="49"/>
    </row>
    <row r="104" spans="2:12" ht="15" customHeight="1">
      <c r="B104" s="16"/>
      <c r="C104" s="17" t="s">
        <v>438</v>
      </c>
      <c r="D104" s="17"/>
      <c r="E104" s="3"/>
      <c r="F104" s="3"/>
      <c r="G104" s="3"/>
      <c r="H104" s="4"/>
      <c r="I104" s="48"/>
      <c r="J104" s="49">
        <f>I105</f>
        <v>16403085</v>
      </c>
      <c r="K104" s="48"/>
      <c r="L104" s="49">
        <f>K105</f>
        <v>60690909</v>
      </c>
    </row>
    <row r="105" spans="2:12" ht="15" customHeight="1">
      <c r="B105" s="16"/>
      <c r="C105" s="17"/>
      <c r="D105" s="17" t="s">
        <v>366</v>
      </c>
      <c r="E105" s="17" t="s">
        <v>439</v>
      </c>
      <c r="F105" s="3"/>
      <c r="G105" s="3"/>
      <c r="H105" s="4"/>
      <c r="I105" s="48">
        <v>16403085</v>
      </c>
      <c r="J105" s="49"/>
      <c r="K105" s="48">
        <v>60690909</v>
      </c>
      <c r="L105" s="49" t="s">
        <v>0</v>
      </c>
    </row>
    <row r="106" spans="2:12" ht="15" customHeight="1">
      <c r="B106" s="16"/>
      <c r="C106" s="17" t="s">
        <v>440</v>
      </c>
      <c r="D106" s="17"/>
      <c r="E106" s="3"/>
      <c r="F106" s="3"/>
      <c r="G106" s="3"/>
      <c r="H106" s="4"/>
      <c r="I106" s="48"/>
      <c r="J106" s="49">
        <f>SUM(I107:I108)</f>
        <v>717920000</v>
      </c>
      <c r="K106" s="48"/>
      <c r="L106" s="49">
        <f>SUM(K107:K108)</f>
        <v>0</v>
      </c>
    </row>
    <row r="107" spans="2:12" ht="15" customHeight="1">
      <c r="B107" s="16"/>
      <c r="C107" s="17"/>
      <c r="D107" s="17" t="s">
        <v>366</v>
      </c>
      <c r="E107" s="17" t="s">
        <v>441</v>
      </c>
      <c r="F107" s="3"/>
      <c r="G107" s="3"/>
      <c r="H107" s="4"/>
      <c r="I107" s="48">
        <v>642920000</v>
      </c>
      <c r="J107" s="49"/>
      <c r="K107" s="48">
        <v>0</v>
      </c>
      <c r="L107" s="49"/>
    </row>
    <row r="108" spans="2:12" ht="15" customHeight="1">
      <c r="B108" s="16"/>
      <c r="C108" s="17"/>
      <c r="D108" s="17" t="s">
        <v>442</v>
      </c>
      <c r="E108" s="17"/>
      <c r="F108" s="3"/>
      <c r="G108" s="3"/>
      <c r="H108" s="4"/>
      <c r="I108" s="48">
        <v>75000000</v>
      </c>
      <c r="J108" s="49"/>
      <c r="K108" s="48">
        <v>0</v>
      </c>
      <c r="L108" s="49"/>
    </row>
    <row r="109" spans="2:12" ht="15" customHeight="1">
      <c r="B109" s="16"/>
      <c r="C109" s="17" t="s">
        <v>443</v>
      </c>
      <c r="D109" s="17"/>
      <c r="E109" s="3"/>
      <c r="F109" s="3"/>
      <c r="G109" s="3"/>
      <c r="H109" s="4"/>
      <c r="I109" s="48"/>
      <c r="J109" s="49">
        <f>SUM(I110:I113)</f>
        <v>698983822</v>
      </c>
      <c r="K109" s="48"/>
      <c r="L109" s="49">
        <f>SUM(K110:K113)</f>
        <v>94237755</v>
      </c>
    </row>
    <row r="110" spans="2:12" ht="15" customHeight="1">
      <c r="B110" s="16"/>
      <c r="C110" s="17"/>
      <c r="D110" s="17" t="s">
        <v>366</v>
      </c>
      <c r="E110" s="17" t="s">
        <v>444</v>
      </c>
      <c r="F110" s="3"/>
      <c r="G110" s="3"/>
      <c r="H110" s="4"/>
      <c r="I110" s="48">
        <v>106172465</v>
      </c>
      <c r="J110" s="49"/>
      <c r="K110" s="48">
        <v>94237755</v>
      </c>
      <c r="L110" s="49" t="s">
        <v>0</v>
      </c>
    </row>
    <row r="111" spans="2:12" ht="15" customHeight="1">
      <c r="B111" s="16"/>
      <c r="C111" s="17"/>
      <c r="D111" s="17" t="s">
        <v>445</v>
      </c>
      <c r="E111" s="17" t="s">
        <v>446</v>
      </c>
      <c r="F111" s="3"/>
      <c r="G111" s="3"/>
      <c r="H111" s="4"/>
      <c r="I111" s="48">
        <v>42188666</v>
      </c>
      <c r="J111" s="49"/>
      <c r="K111" s="48">
        <v>0</v>
      </c>
      <c r="L111" s="49"/>
    </row>
    <row r="112" spans="2:12" ht="15" customHeight="1">
      <c r="B112" s="16"/>
      <c r="C112" s="17"/>
      <c r="D112" s="17" t="s">
        <v>145</v>
      </c>
      <c r="E112" s="17" t="s">
        <v>447</v>
      </c>
      <c r="F112" s="3"/>
      <c r="G112" s="3"/>
      <c r="H112" s="4"/>
      <c r="I112" s="48">
        <v>470000000</v>
      </c>
      <c r="J112" s="49"/>
      <c r="K112" s="48">
        <v>0</v>
      </c>
      <c r="L112" s="49"/>
    </row>
    <row r="113" spans="1:13" ht="15" customHeight="1">
      <c r="B113" s="16"/>
      <c r="C113" s="17"/>
      <c r="D113" s="17" t="s">
        <v>178</v>
      </c>
      <c r="E113" s="17"/>
      <c r="F113" s="3"/>
      <c r="G113" s="3"/>
      <c r="H113" s="4"/>
      <c r="I113" s="48">
        <v>80622691</v>
      </c>
      <c r="J113" s="49"/>
      <c r="K113" s="48">
        <v>0</v>
      </c>
      <c r="L113" s="49"/>
    </row>
    <row r="114" spans="1:13" ht="15" customHeight="1">
      <c r="B114" s="16" t="s">
        <v>448</v>
      </c>
      <c r="C114" s="17"/>
      <c r="D114" s="17"/>
      <c r="E114" s="3"/>
      <c r="F114" s="3"/>
      <c r="G114" s="3"/>
      <c r="H114" s="4"/>
      <c r="I114" s="48"/>
      <c r="J114" s="49">
        <f>SUM(J117,J119,J121,J115)</f>
        <v>1705514417</v>
      </c>
      <c r="K114" s="48"/>
      <c r="L114" s="49">
        <f>SUM(L115,L117,L119,L121)</f>
        <v>1179617851</v>
      </c>
    </row>
    <row r="115" spans="1:13" ht="15" customHeight="1">
      <c r="B115" s="16"/>
      <c r="C115" s="17" t="s">
        <v>449</v>
      </c>
      <c r="D115" s="17"/>
      <c r="E115" s="3"/>
      <c r="F115" s="3"/>
      <c r="G115" s="3"/>
      <c r="H115" s="4"/>
      <c r="I115" s="48"/>
      <c r="J115" s="49">
        <f>I116</f>
        <v>1155414215</v>
      </c>
      <c r="K115" s="48"/>
      <c r="L115" s="49">
        <f>SUM(K116)</f>
        <v>0</v>
      </c>
    </row>
    <row r="116" spans="1:13" ht="15" customHeight="1">
      <c r="B116" s="16"/>
      <c r="C116" s="17"/>
      <c r="D116" s="17" t="s">
        <v>366</v>
      </c>
      <c r="E116" s="17" t="s">
        <v>450</v>
      </c>
      <c r="F116" s="3"/>
      <c r="G116" s="3"/>
      <c r="H116" s="4"/>
      <c r="I116" s="48">
        <v>1155414215</v>
      </c>
      <c r="J116" s="49"/>
      <c r="K116" s="48">
        <v>0</v>
      </c>
      <c r="L116" s="49"/>
    </row>
    <row r="117" spans="1:13" ht="15" customHeight="1">
      <c r="B117" s="16"/>
      <c r="C117" s="17" t="s">
        <v>451</v>
      </c>
      <c r="D117" s="17"/>
      <c r="E117" s="3"/>
      <c r="F117" s="3"/>
      <c r="G117" s="3"/>
      <c r="H117" s="4"/>
      <c r="I117" s="48"/>
      <c r="J117" s="49">
        <f>I118</f>
        <v>4563033</v>
      </c>
      <c r="K117" s="48"/>
      <c r="L117" s="49">
        <f>K118</f>
        <v>44000</v>
      </c>
    </row>
    <row r="118" spans="1:13" ht="15" customHeight="1">
      <c r="B118" s="16"/>
      <c r="C118" s="17"/>
      <c r="D118" s="17" t="s">
        <v>366</v>
      </c>
      <c r="E118" s="17" t="s">
        <v>452</v>
      </c>
      <c r="F118" s="3"/>
      <c r="G118" s="3"/>
      <c r="H118" s="4"/>
      <c r="I118" s="48">
        <v>4563033</v>
      </c>
      <c r="J118" s="49"/>
      <c r="K118" s="48">
        <v>44000</v>
      </c>
      <c r="L118" s="49" t="s">
        <v>0</v>
      </c>
    </row>
    <row r="119" spans="1:13" ht="15" customHeight="1">
      <c r="B119" s="16"/>
      <c r="C119" s="17" t="s">
        <v>453</v>
      </c>
      <c r="D119" s="17"/>
      <c r="E119" s="3"/>
      <c r="F119" s="3"/>
      <c r="G119" s="3"/>
      <c r="H119" s="4"/>
      <c r="I119" s="48"/>
      <c r="J119" s="49">
        <f>I120</f>
        <v>0</v>
      </c>
      <c r="K119" s="48"/>
      <c r="L119" s="49">
        <f>K120</f>
        <v>1077500000</v>
      </c>
    </row>
    <row r="120" spans="1:13" ht="15" customHeight="1">
      <c r="B120" s="16"/>
      <c r="C120" s="17"/>
      <c r="D120" s="17" t="s">
        <v>454</v>
      </c>
      <c r="E120" s="17" t="s">
        <v>455</v>
      </c>
      <c r="F120" s="5"/>
      <c r="G120" s="5"/>
      <c r="H120" s="6"/>
      <c r="I120" s="48">
        <v>0</v>
      </c>
      <c r="J120" s="49"/>
      <c r="K120" s="48">
        <v>1077500000</v>
      </c>
      <c r="L120" s="49" t="s">
        <v>0</v>
      </c>
    </row>
    <row r="121" spans="1:13" ht="15" customHeight="1">
      <c r="B121" s="16"/>
      <c r="C121" s="17" t="s">
        <v>456</v>
      </c>
      <c r="D121" s="17"/>
      <c r="E121" s="3"/>
      <c r="F121" s="3"/>
      <c r="G121" s="3"/>
      <c r="H121" s="4"/>
      <c r="I121" s="48"/>
      <c r="J121" s="49">
        <f>SUM(I122:I124)</f>
        <v>545537169</v>
      </c>
      <c r="K121" s="48"/>
      <c r="L121" s="49">
        <f>SUM(K122:K124)</f>
        <v>102073851</v>
      </c>
    </row>
    <row r="122" spans="1:13" ht="15" customHeight="1">
      <c r="B122" s="16"/>
      <c r="C122" s="17"/>
      <c r="D122" s="17" t="s">
        <v>454</v>
      </c>
      <c r="E122" s="17" t="s">
        <v>457</v>
      </c>
      <c r="F122" s="3"/>
      <c r="G122" s="3"/>
      <c r="H122" s="4"/>
      <c r="I122" s="48">
        <v>7348494</v>
      </c>
      <c r="J122" s="49"/>
      <c r="K122" s="48">
        <v>4620767</v>
      </c>
      <c r="L122" s="49"/>
    </row>
    <row r="123" spans="1:13" ht="15" customHeight="1">
      <c r="A123" s="7"/>
      <c r="B123" s="16"/>
      <c r="C123" s="17"/>
      <c r="D123" s="17" t="s">
        <v>458</v>
      </c>
      <c r="E123" s="17" t="s">
        <v>459</v>
      </c>
      <c r="F123" s="3"/>
      <c r="G123" s="3"/>
      <c r="H123" s="4"/>
      <c r="I123" s="48">
        <v>318182140</v>
      </c>
      <c r="J123" s="49"/>
      <c r="K123" s="48">
        <v>97453084</v>
      </c>
      <c r="L123" s="49" t="s">
        <v>0</v>
      </c>
      <c r="M123" s="7"/>
    </row>
    <row r="124" spans="1:13" s="7" customFormat="1" ht="15" customHeight="1">
      <c r="A124" s="2"/>
      <c r="B124" s="16"/>
      <c r="C124" s="17"/>
      <c r="D124" s="17" t="s">
        <v>460</v>
      </c>
      <c r="E124" s="17"/>
      <c r="F124" s="3"/>
      <c r="G124" s="3"/>
      <c r="H124" s="4"/>
      <c r="I124" s="48">
        <v>220006535</v>
      </c>
      <c r="J124" s="49"/>
      <c r="K124" s="48"/>
      <c r="L124" s="49"/>
      <c r="M124" s="2"/>
    </row>
    <row r="125" spans="1:13" ht="15" customHeight="1">
      <c r="B125" s="16" t="s">
        <v>461</v>
      </c>
      <c r="C125" s="17"/>
      <c r="D125" s="17"/>
      <c r="E125" s="3"/>
      <c r="F125" s="3"/>
      <c r="G125" s="3"/>
      <c r="H125" s="4"/>
      <c r="I125" s="48"/>
      <c r="J125" s="49">
        <f>J99+J100-J114</f>
        <v>70923360880</v>
      </c>
      <c r="K125" s="48"/>
      <c r="L125" s="49">
        <f>L99+L100-L114</f>
        <v>47316201911</v>
      </c>
    </row>
    <row r="126" spans="1:13" ht="15" customHeight="1">
      <c r="B126" s="16" t="s">
        <v>462</v>
      </c>
      <c r="C126" s="17"/>
      <c r="D126" s="17"/>
      <c r="E126" s="3"/>
      <c r="F126" s="3"/>
      <c r="G126" s="3"/>
      <c r="H126" s="4"/>
      <c r="I126" s="48"/>
      <c r="J126" s="49">
        <v>19387785441</v>
      </c>
      <c r="K126" s="48"/>
      <c r="L126" s="49">
        <v>13267764255</v>
      </c>
    </row>
    <row r="127" spans="1:13" ht="15" customHeight="1">
      <c r="B127" s="16" t="s">
        <v>463</v>
      </c>
      <c r="C127" s="17"/>
      <c r="D127" s="17"/>
      <c r="E127" s="3"/>
      <c r="F127" s="3"/>
      <c r="G127" s="3"/>
      <c r="H127" s="4"/>
      <c r="I127" s="48"/>
      <c r="J127" s="49">
        <f>J125-J126</f>
        <v>51535575439</v>
      </c>
      <c r="K127" s="48"/>
      <c r="L127" s="49">
        <f>L125-L126</f>
        <v>34048437656</v>
      </c>
    </row>
    <row r="128" spans="1:13" ht="15" customHeight="1">
      <c r="B128" s="61"/>
      <c r="C128" s="62" t="s">
        <v>464</v>
      </c>
      <c r="D128" s="62"/>
      <c r="E128" s="63"/>
      <c r="F128" s="63"/>
      <c r="G128" s="63"/>
      <c r="H128" s="64"/>
      <c r="I128" s="65"/>
      <c r="J128" s="66">
        <f>J127</f>
        <v>51535575439</v>
      </c>
      <c r="K128" s="65"/>
      <c r="L128" s="49">
        <f>L127</f>
        <v>34048437656</v>
      </c>
    </row>
    <row r="129" spans="2:12" ht="15" customHeight="1">
      <c r="B129" s="61"/>
      <c r="C129" s="62" t="s">
        <v>465</v>
      </c>
      <c r="D129" s="62"/>
      <c r="E129" s="63"/>
      <c r="F129" s="63"/>
      <c r="G129" s="63"/>
      <c r="H129" s="64"/>
      <c r="I129" s="48"/>
      <c r="J129" s="66">
        <v>0</v>
      </c>
      <c r="K129" s="48"/>
      <c r="L129" s="49">
        <v>0</v>
      </c>
    </row>
    <row r="130" spans="2:12" ht="15" customHeight="1">
      <c r="B130" s="61" t="s">
        <v>466</v>
      </c>
      <c r="C130" s="62"/>
      <c r="D130" s="62"/>
      <c r="E130" s="63"/>
      <c r="F130" s="63"/>
      <c r="G130" s="63"/>
      <c r="H130" s="64"/>
      <c r="I130" s="65"/>
      <c r="J130" s="49">
        <v>0</v>
      </c>
      <c r="K130" s="65"/>
      <c r="L130" s="49">
        <v>0</v>
      </c>
    </row>
    <row r="131" spans="2:12" ht="15" customHeight="1">
      <c r="B131" s="61" t="s">
        <v>467</v>
      </c>
      <c r="C131" s="62"/>
      <c r="D131" s="62"/>
      <c r="E131" s="63"/>
      <c r="F131" s="63"/>
      <c r="G131" s="63"/>
      <c r="H131" s="64"/>
      <c r="I131" s="65"/>
      <c r="J131" s="49">
        <f>J127-J130</f>
        <v>51535575439</v>
      </c>
      <c r="K131" s="65"/>
      <c r="L131" s="49">
        <f>L127-L130</f>
        <v>34048437656</v>
      </c>
    </row>
    <row r="132" spans="2:12" ht="13.5">
      <c r="B132" s="61"/>
      <c r="C132" s="62" t="s">
        <v>468</v>
      </c>
      <c r="D132" s="62"/>
      <c r="E132" s="63"/>
      <c r="F132" s="63"/>
      <c r="G132" s="63"/>
      <c r="H132" s="64"/>
      <c r="I132" s="65"/>
      <c r="J132" s="67">
        <f>J131</f>
        <v>51535575439</v>
      </c>
      <c r="K132" s="65"/>
      <c r="L132" s="67">
        <f>L131</f>
        <v>34048437656</v>
      </c>
    </row>
    <row r="133" spans="2:12" ht="13.5">
      <c r="B133" s="18"/>
      <c r="C133" s="19" t="s">
        <v>469</v>
      </c>
      <c r="D133" s="19"/>
      <c r="E133" s="68"/>
      <c r="F133" s="68"/>
      <c r="G133" s="68"/>
      <c r="H133" s="69"/>
      <c r="I133" s="57"/>
      <c r="J133" s="58">
        <v>0</v>
      </c>
      <c r="K133" s="57"/>
      <c r="L133" s="58">
        <v>0</v>
      </c>
    </row>
  </sheetData>
  <mergeCells count="6">
    <mergeCell ref="B7:H7"/>
    <mergeCell ref="B2:L2"/>
    <mergeCell ref="B4:L4"/>
    <mergeCell ref="B5:L5"/>
    <mergeCell ref="K7:L7"/>
    <mergeCell ref="I7:J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연결재무상태표</vt:lpstr>
      <vt:lpstr>연결손익계산서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Windows 사용자</cp:lastModifiedBy>
  <cp:lastPrinted>2018-07-10T08:39:36Z</cp:lastPrinted>
  <dcterms:created xsi:type="dcterms:W3CDTF">2011-07-11T07:26:36Z</dcterms:created>
  <dcterms:modified xsi:type="dcterms:W3CDTF">2020-03-25T07:09:48Z</dcterms:modified>
</cp:coreProperties>
</file>